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00" windowHeight="10340" tabRatio="893" activeTab="4"/>
  </bookViews>
  <sheets>
    <sheet name="IB" sheetId="1" r:id="rId1"/>
    <sheet name="ML" sheetId="2" r:id="rId2"/>
    <sheet name="sheet1" sheetId="3" r:id="rId3"/>
    <sheet name="L01" sheetId="4" r:id="rId4"/>
    <sheet name="L02" sheetId="5" r:id="rId5"/>
    <sheet name="L03" sheetId="6" r:id="rId6"/>
    <sheet name="L04" sheetId="7" r:id="rId7"/>
    <sheet name="L05" sheetId="8" r:id="rId8"/>
    <sheet name="sheet2" sheetId="9" r:id="rId9"/>
    <sheet name="L06" sheetId="10" r:id="rId10"/>
    <sheet name="L07" sheetId="11" r:id="rId11"/>
    <sheet name="L08" sheetId="12" r:id="rId12"/>
    <sheet name="L09" sheetId="13" r:id="rId13"/>
    <sheet name="sheet3" sheetId="14" r:id="rId14"/>
    <sheet name="L10" sheetId="15" r:id="rId15"/>
    <sheet name="L11" sheetId="16" r:id="rId16"/>
    <sheet name="sheet4" sheetId="17" r:id="rId17"/>
    <sheet name="L12" sheetId="18" r:id="rId18"/>
    <sheet name="L13" sheetId="19" r:id="rId19"/>
    <sheet name="L14" sheetId="20" r:id="rId20"/>
    <sheet name="L15" sheetId="21" r:id="rId21"/>
    <sheet name="sheet5" sheetId="22" r:id="rId22"/>
    <sheet name="L16" sheetId="23" r:id="rId23"/>
    <sheet name="L17" sheetId="24" r:id="rId24"/>
    <sheet name="L18" sheetId="25" r:id="rId25"/>
    <sheet name="L19" sheetId="26" r:id="rId26"/>
    <sheet name="L20" sheetId="27" r:id="rId27"/>
  </sheets>
  <calcPr calcId="144525" iterate="1" iterateCount="100" iterateDelta="0.001" fullPrecision="0"/>
</workbook>
</file>

<file path=xl/sharedStrings.xml><?xml version="1.0" encoding="utf-8"?>
<sst xmlns="http://schemas.openxmlformats.org/spreadsheetml/2006/main" count="2915">
  <si>
    <t>2016年度</t>
  </si>
  <si>
    <t>濮阳开发区基础信息表</t>
  </si>
  <si>
    <t xml:space="preserve">单位名称  </t>
  </si>
  <si>
    <t>国家濮阳经济技术开发区财政局</t>
  </si>
  <si>
    <t xml:space="preserve">单位负责人  </t>
  </si>
  <si>
    <t>张传胜</t>
  </si>
  <si>
    <t xml:space="preserve">处（科、股）负责人  </t>
  </si>
  <si>
    <t>娄元发</t>
  </si>
  <si>
    <t xml:space="preserve">经办人  </t>
  </si>
  <si>
    <t>孙晓红</t>
  </si>
  <si>
    <t xml:space="preserve">联系电话  </t>
  </si>
  <si>
    <t>03934619358</t>
  </si>
  <si>
    <t xml:space="preserve">单位地址  </t>
  </si>
  <si>
    <t>河南省濮阳市中原路440号</t>
  </si>
  <si>
    <t xml:space="preserve">单位邮编  </t>
  </si>
  <si>
    <t>457000</t>
  </si>
  <si>
    <t xml:space="preserve">单位级次  </t>
  </si>
  <si>
    <t>其他</t>
  </si>
  <si>
    <t xml:space="preserve">所在地区类型  </t>
  </si>
  <si>
    <t>否</t>
  </si>
  <si>
    <t xml:space="preserve">地区属性  </t>
  </si>
  <si>
    <t>中部</t>
  </si>
  <si>
    <t xml:space="preserve">计划单列市属性  </t>
  </si>
  <si>
    <t>无</t>
  </si>
  <si>
    <t xml:space="preserve">自治州属性  </t>
  </si>
  <si>
    <t xml:space="preserve">区县类型  </t>
  </si>
  <si>
    <t>县级区</t>
  </si>
  <si>
    <t xml:space="preserve">国家扶贫重点县  </t>
  </si>
  <si>
    <t xml:space="preserve">自治县  </t>
  </si>
  <si>
    <t xml:space="preserve">省直管县  </t>
  </si>
  <si>
    <t xml:space="preserve">省直属县  </t>
  </si>
  <si>
    <t xml:space="preserve">区域面积  </t>
  </si>
  <si>
    <t>307</t>
  </si>
  <si>
    <t>(平方公里)</t>
  </si>
  <si>
    <t xml:space="preserve">行政区划编码  </t>
  </si>
  <si>
    <t>410901</t>
  </si>
  <si>
    <t>录 入 表 目 录</t>
  </si>
  <si>
    <t>表号</t>
  </si>
  <si>
    <t>表名</t>
  </si>
  <si>
    <t>页码</t>
  </si>
  <si>
    <t>IB</t>
  </si>
  <si>
    <t>基础信息表</t>
  </si>
  <si>
    <t/>
  </si>
  <si>
    <t>录入01表</t>
  </si>
  <si>
    <t>一般公共预算收入决算录入表</t>
  </si>
  <si>
    <t>第一部分:一般公共预算</t>
  </si>
  <si>
    <t>录入02表</t>
  </si>
  <si>
    <t>一般公共预算支出决算功能分类录入表</t>
  </si>
  <si>
    <t>录入03表</t>
  </si>
  <si>
    <t>一般公共预算转移性收支决算录入表</t>
  </si>
  <si>
    <t>录入04表</t>
  </si>
  <si>
    <t>一般公共预算收入预算变动情况录入表</t>
  </si>
  <si>
    <t>录入05表</t>
  </si>
  <si>
    <t>一般公共预算支出预算变动及结余、结转情况录入表</t>
  </si>
  <si>
    <t>录入06表</t>
  </si>
  <si>
    <t>政府性基金收支及结余情况录入表</t>
  </si>
  <si>
    <t>第二部分:政府性基金</t>
  </si>
  <si>
    <t>录入07表</t>
  </si>
  <si>
    <t>政府性基金转移性收支决算录入表</t>
  </si>
  <si>
    <t>录入08表</t>
  </si>
  <si>
    <t>政府性基金收入预算变动情况录入表</t>
  </si>
  <si>
    <t>录入09表</t>
  </si>
  <si>
    <t>政府性基金支出预算变动情况录入表</t>
  </si>
  <si>
    <t>录入10表</t>
  </si>
  <si>
    <t>国有资本经营收支决算录入表</t>
  </si>
  <si>
    <t>第三部分:国有资本经营</t>
  </si>
  <si>
    <t>录入11表</t>
  </si>
  <si>
    <t>国有资本经营转移性收支决算录入表</t>
  </si>
  <si>
    <t>录入12表</t>
  </si>
  <si>
    <t>社会保险基金收支决算录入表</t>
  </si>
  <si>
    <t>第四部分:政府性收支及资产负债情况</t>
  </si>
  <si>
    <t>录入13表</t>
  </si>
  <si>
    <t>预算资金年终资产负债录入表</t>
  </si>
  <si>
    <t>录入14表</t>
  </si>
  <si>
    <t>地方政府债务余额情况录入表</t>
  </si>
  <si>
    <t>录入15表</t>
  </si>
  <si>
    <t>地方政府专项债务分项目余额情况录入表</t>
  </si>
  <si>
    <t>录入16表</t>
  </si>
  <si>
    <t>乡镇一般公共预算收支决算录入表</t>
  </si>
  <si>
    <t>第五部分:补充资料</t>
  </si>
  <si>
    <t>录入17表</t>
  </si>
  <si>
    <t>乡镇政府性基金收支决算录入表</t>
  </si>
  <si>
    <t>录入18表</t>
  </si>
  <si>
    <t>乡镇国有资本经营收支决算录入表</t>
  </si>
  <si>
    <t>录入19表</t>
  </si>
  <si>
    <t>基本数字录入表</t>
  </si>
  <si>
    <t>录入20表</t>
  </si>
  <si>
    <t>相关指标录入表</t>
  </si>
  <si>
    <t xml:space="preserve">2016年度濮阳开发区一般公共预算收入决算录入表		</t>
  </si>
  <si>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</si>
  <si>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</si>
  <si>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</si>
  <si>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</si>
  <si>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</si>
  <si>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</si>
  <si>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</si>
  <si>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</si>
  <si>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</si>
  <si>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</si>
  <si>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</si>
  <si>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</si>
  <si>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</si>
  <si>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</si>
  <si>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</si>
  <si>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</si>
  <si>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</si>
  <si>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</si>
  <si>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</si>
  <si>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森工综合利用增值税退税</t>
  </si>
  <si>
    <t xml:space="preserve">      核电站增值税退税</t>
  </si>
  <si>
    <t xml:space="preserve">      水电增值税退税</t>
  </si>
  <si>
    <t xml:space="preserve">      资源综合利用增值税退税</t>
  </si>
  <si>
    <t xml:space="preserve">      成品油增值税退税</t>
  </si>
  <si>
    <t xml:space="preserve">      其他增值税退税</t>
  </si>
  <si>
    <t xml:space="preserve">      免抵调增增值税</t>
  </si>
  <si>
    <t xml:space="preserve">      成品油价格和税费改革增值税划出</t>
  </si>
  <si>
    <t xml:space="preserve">      成品油价格和税费改革增值税划入</t>
  </si>
  <si>
    <t xml:space="preserve">      营改增试点国内增值税划出</t>
  </si>
  <si>
    <t xml:space="preserve">      营改增试点国内增值税划入</t>
  </si>
  <si>
    <t xml:space="preserve">      营改增试点国内增值税划出(地方)</t>
  </si>
  <si>
    <t xml:space="preserve">      营改增试点国内增值税划入(地方)</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</si>
  <si>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</si>
  <si>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</si>
  <si>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</si>
  <si>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</si>
  <si>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</si>
  <si>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</si>
  <si>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</si>
  <si>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</si>
  <si>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</si>
  <si>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</si>
  <si>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</si>
  <si>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</si>
  <si>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改征增值税国内退税</t>
  </si>
  <si>
    <t xml:space="preserve">      免抵调增改征增值税</t>
  </si>
  <si>
    <t xml:space="preserve">      营改增试点改征增值税划出</t>
  </si>
  <si>
    <t xml:space="preserve">      营改增试点改征增值税划入</t>
  </si>
  <si>
    <t xml:space="preserve">      营改增试点改征增值税划出(地方)</t>
  </si>
  <si>
    <t xml:space="preserve">      营改增试点改征增值税划入(地方)</t>
  </si>
  <si>
    <t xml:space="preserve">    改征增值税出口退税(项)</t>
  </si>
  <si>
    <t xml:space="preserve">      改征增值税出口退税(目)</t>
  </si>
  <si>
    <t xml:space="preserve">      免抵调减改征增值税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</si>
  <si>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</si>
  <si>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</si>
  <si>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</si>
  <si>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</si>
  <si>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</si>
  <si>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</si>
  <si>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</si>
  <si>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</si>
  <si>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</si>
  <si>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</si>
  <si>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</si>
  <si>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</si>
  <si>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</si>
  <si>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</si>
  <si>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</si>
  <si>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</si>
  <si>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</si>
  <si>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</si>
  <si>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</si>
  <si>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</si>
  <si>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营业税</t>
  </si>
  <si>
    <t xml:space="preserve">    金融保险业营业税(中央)</t>
  </si>
  <si>
    <t xml:space="preserve">    金融保险业营业税(地方)</t>
  </si>
  <si>
    <t xml:space="preserve">      交强险营业税</t>
  </si>
  <si>
    <t xml:space="preserve">      其他金融保险业营业税(地方)</t>
  </si>
  <si>
    <t xml:space="preserve">    一般营业税</t>
  </si>
  <si>
    <t xml:space="preserve">    营业税税款滞纳金、罚款收入</t>
  </si>
  <si>
    <t xml:space="preserve">    营业税退税</t>
  </si>
  <si>
    <t xml:space="preserve">    营业税划出</t>
  </si>
  <si>
    <t xml:space="preserve">    营业税划入</t>
  </si>
  <si>
    <t xml:space="preserve">    营业税划出(地方)</t>
  </si>
  <si>
    <t xml:space="preserve">    营业税划入(地方)</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</si>
  <si>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</si>
  <si>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</si>
  <si>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</si>
  <si>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</si>
  <si>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</si>
  <si>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</si>
  <si>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</si>
  <si>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</si>
  <si>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</si>
  <si>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</si>
  <si>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</si>
  <si>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</si>
  <si>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</si>
  <si>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</si>
  <si>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</si>
  <si>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</si>
  <si>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</si>
  <si>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</si>
  <si>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</si>
  <si>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</si>
  <si>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</si>
  <si>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</si>
  <si>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</si>
  <si>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</si>
  <si>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</si>
  <si>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</si>
  <si>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</si>
  <si>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</si>
  <si>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</si>
  <si>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</si>
  <si>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</si>
  <si>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</si>
  <si>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</si>
  <si>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</si>
  <si>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</si>
  <si>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</si>
  <si>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</si>
  <si>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</si>
  <si>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</si>
  <si>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</si>
  <si>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</si>
  <si>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</si>
  <si>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</si>
  <si>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</si>
  <si>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</si>
  <si>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</si>
  <si>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</si>
  <si>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</si>
  <si>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</si>
  <si>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</si>
  <si>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</si>
  <si>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</si>
  <si>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</si>
  <si>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</si>
  <si>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</si>
  <si>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</si>
  <si>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</si>
  <si>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</si>
  <si>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</si>
  <si>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</si>
  <si>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</si>
  <si>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</si>
  <si>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</si>
  <si>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</si>
  <si>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</si>
  <si>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</si>
  <si>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</si>
  <si>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</si>
  <si>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</si>
  <si>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</si>
  <si>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</si>
  <si>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</si>
  <si>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</si>
  <si>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</si>
  <si>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</si>
  <si>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</si>
  <si>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</si>
  <si>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</si>
  <si>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</si>
  <si>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</si>
  <si>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</si>
  <si>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</si>
  <si>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</si>
  <si>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</si>
  <si>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</si>
  <si>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</si>
  <si>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</si>
  <si>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</si>
  <si>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</si>
  <si>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</si>
  <si>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</si>
  <si>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</si>
  <si>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</si>
  <si>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</si>
  <si>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</si>
  <si>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</si>
  <si>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</si>
  <si>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</si>
  <si>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</si>
  <si>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</si>
  <si>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</si>
  <si>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</si>
  <si>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</si>
  <si>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</si>
  <si>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</si>
  <si>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</si>
  <si>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</si>
  <si>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</si>
  <si>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</si>
  <si>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</si>
  <si>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</si>
  <si>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</si>
  <si>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</si>
  <si>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</si>
  <si>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</si>
  <si>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</si>
  <si>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</si>
  <si>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</si>
  <si>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</si>
  <si>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</si>
  <si>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</si>
  <si>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</si>
  <si>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</si>
  <si>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</si>
  <si>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</si>
  <si>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</si>
  <si>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</si>
  <si>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</si>
  <si>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</si>
  <si>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</si>
  <si>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</si>
  <si>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</si>
  <si>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</si>
  <si>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</si>
  <si>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</si>
  <si>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</si>
  <si>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</si>
  <si>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</si>
  <si>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</si>
  <si>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</si>
  <si>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</si>
  <si>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</si>
  <si>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</si>
  <si>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</si>
  <si>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</si>
  <si>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</si>
  <si>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</si>
  <si>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</si>
  <si>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</si>
  <si>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</si>
  <si>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</si>
  <si>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</si>
  <si>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</si>
  <si>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</si>
  <si>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</si>
  <si>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</si>
  <si>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</si>
  <si>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</si>
  <si>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</si>
  <si>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</si>
  <si>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</si>
  <si>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</si>
  <si>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</si>
  <si>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</si>
  <si>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</si>
  <si>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</si>
  <si>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</si>
  <si>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</si>
  <si>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</si>
  <si>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个人所得税税款滞纳金、罚款收入</t>
  </si>
  <si>
    <t xml:space="preserve">  资源税</t>
  </si>
  <si>
    <t xml:space="preserve">    海洋石油资源税</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</si>
  <si>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</si>
  <si>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</si>
  <si>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</si>
  <si>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</si>
  <si>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</si>
  <si>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</si>
  <si>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</si>
  <si>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</si>
  <si>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</si>
  <si>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</si>
  <si>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</si>
  <si>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中国铁路总公司集中缴纳的铁路运输企业城市维护建设税待分配收入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</si>
  <si>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</si>
  <si>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</si>
  <si>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</si>
  <si>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</si>
  <si>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</si>
  <si>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</si>
  <si>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</si>
  <si>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</si>
  <si>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</si>
  <si>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</si>
  <si>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</si>
  <si>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</si>
  <si>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</si>
  <si>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</si>
  <si>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</si>
  <si>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</si>
  <si>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</si>
  <si>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</si>
  <si>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</si>
  <si>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</si>
  <si>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</si>
  <si>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</si>
  <si>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</si>
  <si>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</si>
  <si>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</si>
  <si>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</si>
  <si>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</si>
  <si>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</si>
  <si>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</si>
  <si>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</si>
  <si>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</si>
  <si>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</si>
  <si>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</si>
  <si>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</si>
  <si>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</si>
  <si>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</si>
  <si>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</si>
  <si>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</si>
  <si>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</si>
  <si>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</si>
  <si>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</si>
  <si>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</si>
  <si>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</si>
  <si>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</si>
  <si>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</si>
  <si>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</si>
  <si>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</si>
  <si>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</si>
  <si>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</si>
  <si>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</si>
  <si>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</si>
  <si>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</si>
  <si>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</si>
  <si>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</si>
  <si>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</si>
  <si>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</si>
  <si>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</si>
  <si>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</si>
  <si>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</si>
  <si>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</si>
  <si>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</si>
  <si>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</si>
  <si>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</si>
  <si>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</si>
  <si>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</si>
  <si>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</si>
  <si>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</si>
  <si>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其他税收收入</t>
  </si>
  <si>
    <t>非税收入</t>
  </si>
  <si>
    <t xml:space="preserve">  专项收入</t>
  </si>
  <si>
    <t xml:space="preserve">    排污费收入(项)</t>
  </si>
  <si>
    <t xml:space="preserve">      排污费收入(目)</t>
  </si>
  <si>
    <t xml:space="preserve">      海洋工程排污费收入</t>
  </si>
  <si>
    <t xml:space="preserve">    水资源费收入</t>
  </si>
  <si>
    <t xml:space="preserve">      三峡电站水资源费收入</t>
  </si>
  <si>
    <t xml:space="preserve">      其他水资源费收入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</si>
  <si>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</si>
  <si>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</si>
  <si>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</si>
  <si>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</si>
  <si>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</si>
  <si>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中国铁路总公司集中缴纳的铁路运输企业教育费附加待分配收入</t>
  </si>
  <si>
    <t xml:space="preserve">      教育费附加滞纳金、罚款收入</t>
  </si>
  <si>
    <t xml:space="preserve">    铀产品出售收入</t>
  </si>
  <si>
    <t xml:space="preserve">    三峡库区移民专项收入</t>
  </si>
  <si>
    <t xml:space="preserve">    国家留成油上缴收入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</si>
  <si>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</si>
  <si>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</si>
  <si>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</si>
  <si>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</si>
  <si>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</si>
  <si>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</si>
  <si>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育林基金收入</t>
  </si>
  <si>
    <t xml:space="preserve">    森林植被恢复费</t>
  </si>
  <si>
    <t xml:space="preserve">    水利建设专项收入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</si>
  <si>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</si>
  <si>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</si>
  <si>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</si>
  <si>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</si>
  <si>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</si>
  <si>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</si>
  <si>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</si>
  <si>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</si>
  <si>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</si>
  <si>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口岸以外边防检查监护费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</si>
  <si>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</si>
  <si>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</si>
  <si>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</si>
  <si>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</si>
  <si>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</si>
  <si>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机动车抵押登记费</t>
  </si>
  <si>
    <t xml:space="preserve">      机动车安全技术检验费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</si>
  <si>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</si>
  <si>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</si>
  <si>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</si>
  <si>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</si>
  <si>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</si>
  <si>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</si>
  <si>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</si>
  <si>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</si>
  <si>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</si>
  <si>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培训费、资料工本费和住宿费</t>
  </si>
  <si>
    <t xml:space="preserve">      其他缴入国库的法院行政事业性收费</t>
  </si>
  <si>
    <t xml:space="preserve">    司法行政事业性收费收入</t>
  </si>
  <si>
    <t xml:space="preserve">      公证费</t>
  </si>
  <si>
    <t xml:space="preserve">      司法考试考务费</t>
  </si>
  <si>
    <t xml:space="preserve">      其他缴入国库的司法行政事业性收费</t>
  </si>
  <si>
    <t xml:space="preserve">    外交行政事业性收费收入</t>
  </si>
  <si>
    <t xml:space="preserve">      护照费</t>
  </si>
  <si>
    <t xml:space="preserve">      认证费</t>
  </si>
  <si>
    <t xml:space="preserve">      签证费</t>
  </si>
  <si>
    <t xml:space="preserve">      驻外使领馆公证翻译费</t>
  </si>
  <si>
    <t xml:space="preserve">      其他缴入国库的外交行政事业性收费</t>
  </si>
  <si>
    <t xml:space="preserve">    工商行政事业性收费收入</t>
  </si>
  <si>
    <t xml:space="preserve">      商标注册收费</t>
  </si>
  <si>
    <t xml:space="preserve">      其他缴入国库的工商行政事业性收费</t>
  </si>
  <si>
    <t xml:space="preserve">    商贸行政事业性收费收入</t>
  </si>
  <si>
    <t xml:space="preserve">      证书工本费</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</si>
  <si>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</si>
  <si>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</si>
  <si>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</si>
  <si>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</si>
  <si>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</si>
  <si>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</si>
  <si>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</si>
  <si>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进口货物滞报金</t>
  </si>
  <si>
    <t xml:space="preserve">      其他缴入国库的海关行政事业性收费</t>
  </si>
  <si>
    <t xml:space="preserve">    审计行政事业性收费收入</t>
  </si>
  <si>
    <t xml:space="preserve">      其他缴入国库的审计行政事业性收费</t>
  </si>
  <si>
    <t xml:space="preserve">    人口和计划生育行政事业性收费收入</t>
  </si>
  <si>
    <t xml:space="preserve">      社会抚养费</t>
  </si>
  <si>
    <t xml:space="preserve">      其他缴入国库的人口和计划生育行政事业性收费</t>
  </si>
  <si>
    <t xml:space="preserve">    国管局行政事业性收费收入</t>
  </si>
  <si>
    <t xml:space="preserve">      会计从业资格考试费</t>
  </si>
  <si>
    <t xml:space="preserve">      工人技术等级鉴定考核费</t>
  </si>
  <si>
    <t xml:space="preserve">      其他缴入国库的国管局行政事业性收费</t>
  </si>
  <si>
    <t xml:space="preserve">    外专局行政事业性收费收入</t>
  </si>
  <si>
    <t xml:space="preserve">      出国培训备选人员外语考务费、考试费</t>
  </si>
  <si>
    <t xml:space="preserve">      其他缴入国库的外专局行政事业性收费</t>
  </si>
  <si>
    <t xml:space="preserve">    保密行政事业性收费收入</t>
  </si>
  <si>
    <t xml:space="preserve">      其他缴入国库的保密行政事业性收费</t>
  </si>
  <si>
    <t xml:space="preserve">    质量监督检验检疫行政事业性收费收入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</si>
  <si>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</si>
  <si>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</si>
  <si>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</si>
  <si>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</si>
  <si>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</si>
  <si>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棉花监督检验费</t>
  </si>
  <si>
    <t xml:space="preserve">      锅炉、压力容器检验费</t>
  </si>
  <si>
    <t xml:space="preserve">      计量收费</t>
  </si>
  <si>
    <t xml:space="preserve">      出入境检验检疫收费</t>
  </si>
  <si>
    <t xml:space="preserve">      检疫处理等业务收费</t>
  </si>
  <si>
    <t xml:space="preserve">      实验室检验项目、鉴定收费</t>
  </si>
  <si>
    <t xml:space="preserve">      设备监理单位资格评审费</t>
  </si>
  <si>
    <t xml:space="preserve">      滞纳金</t>
  </si>
  <si>
    <t xml:space="preserve">      特种设备检验检测费</t>
  </si>
  <si>
    <t xml:space="preserve">      产品质量监督检验费</t>
  </si>
  <si>
    <t xml:space="preserve">      其他缴入国库的质检行政事业性收费</t>
  </si>
  <si>
    <t xml:space="preserve">    出版行政事业性收费收入</t>
  </si>
  <si>
    <t xml:space="preserve">      计算机软件著作权登记费</t>
  </si>
  <si>
    <t xml:space="preserve">      其他缴入国库的出版行政事业性收费</t>
  </si>
  <si>
    <t xml:space="preserve">    安全生产行政事业性收费收入</t>
  </si>
  <si>
    <t xml:space="preserve">      其他缴入国库的安全生产行政事业性收费</t>
  </si>
  <si>
    <t xml:space="preserve">    档案行政事业性收费收入</t>
  </si>
  <si>
    <t xml:space="preserve">      其他缴入国库的档案行政事业性收费</t>
  </si>
  <si>
    <t xml:space="preserve">    港澳办行政事业性收费收入</t>
  </si>
  <si>
    <t xml:space="preserve">      其他缴入国库的港澳办行政事业性收费</t>
  </si>
  <si>
    <t xml:space="preserve">    贸促会行政事业性收费收入</t>
  </si>
  <si>
    <t xml:space="preserve">      其他缴入国库的贸促会行政事业性收费</t>
  </si>
  <si>
    <t xml:space="preserve">    宗教行政事业性收费收入</t>
  </si>
  <si>
    <t xml:space="preserve">      清真食品认证费</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</si>
  <si>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</si>
  <si>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</si>
  <si>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</si>
  <si>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</si>
  <si>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</si>
  <si>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</si>
  <si>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机要交通文件(物件)传递费</t>
  </si>
  <si>
    <t xml:space="preserve">      培训费</t>
  </si>
  <si>
    <t xml:space="preserve">      住宿费</t>
  </si>
  <si>
    <t xml:space="preserve">      学费</t>
  </si>
  <si>
    <t xml:space="preserve">      其他缴入国库的中直管理局行政事业性收费</t>
  </si>
  <si>
    <t xml:space="preserve">    文化行政事业性收费收入</t>
  </si>
  <si>
    <t xml:space="preserve">      其他缴入国库的文化行政事业性收费</t>
  </si>
  <si>
    <t xml:space="preserve">    教育行政事业性收费收入</t>
  </si>
  <si>
    <t xml:space="preserve">      教师资格考试费</t>
  </si>
  <si>
    <t xml:space="preserve">      普通话水平测试费</t>
  </si>
  <si>
    <t xml:space="preserve">      其他缴入国库的教育行政事业性收费</t>
  </si>
  <si>
    <t xml:space="preserve">      公办幼儿园保育费</t>
  </si>
  <si>
    <t xml:space="preserve">      公办幼儿园住宿费</t>
  </si>
  <si>
    <t xml:space="preserve">    科技行政事业性收费收入</t>
  </si>
  <si>
    <t xml:space="preserve">      缴入国库的科技行政事业性收费</t>
  </si>
  <si>
    <t xml:space="preserve">    体育行政事业性收费收入</t>
  </si>
  <si>
    <t xml:space="preserve">      兴奋剂检测费</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</si>
  <si>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</si>
  <si>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</si>
  <si>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</si>
  <si>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</si>
  <si>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非刑事案件财物价格鉴定费</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</si>
  <si>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</si>
  <si>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</si>
  <si>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</si>
  <si>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</si>
  <si>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国土资源行政事业性收费收入</t>
  </si>
  <si>
    <t xml:space="preserve">      土地复垦费</t>
  </si>
  <si>
    <t xml:space="preserve">      土地闲置费</t>
  </si>
  <si>
    <t xml:space="preserve">      土地登记费</t>
  </si>
  <si>
    <t xml:space="preserve">      耕地开垦费</t>
  </si>
  <si>
    <t xml:space="preserve">      地质成果资料费</t>
  </si>
  <si>
    <t xml:space="preserve">      其他缴入国库的国土资源行政事业性收费</t>
  </si>
  <si>
    <t xml:space="preserve">    建设行政事业性收费收入</t>
  </si>
  <si>
    <t xml:space="preserve">      房屋登记费</t>
  </si>
  <si>
    <t xml:space="preserve">      城市道路占用挖掘费</t>
  </si>
  <si>
    <t xml:space="preserve">      白蚁防治费</t>
  </si>
  <si>
    <t xml:space="preserve">      人力资源开发中心收费</t>
  </si>
  <si>
    <t xml:space="preserve">      城镇垃圾处理费</t>
  </si>
  <si>
    <t xml:space="preserve">      住房转让手续费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</si>
  <si>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</si>
  <si>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</si>
  <si>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</si>
  <si>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</si>
  <si>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</si>
  <si>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 xml:space="preserve">      其他缴入国库的知识产权行政事业性收费</t>
  </si>
  <si>
    <t xml:space="preserve">    环保行政事业性收费收入</t>
  </si>
  <si>
    <t xml:space="preserve">      核安全技术审评费</t>
  </si>
  <si>
    <t xml:space="preserve">      化学品进口登记费</t>
  </si>
  <si>
    <t xml:space="preserve">      城市放射性废物送贮费</t>
  </si>
  <si>
    <t xml:space="preserve">      环境监测服务费</t>
  </si>
  <si>
    <t xml:space="preserve">      进口废物环境保护审查登记费</t>
  </si>
  <si>
    <t xml:space="preserve">      其他缴入国库的环保行政事业性收费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</si>
  <si>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</si>
  <si>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</si>
  <si>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</si>
  <si>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</si>
  <si>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</si>
  <si>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其他缴入国库的海洋行政事业性收费</t>
  </si>
  <si>
    <t xml:space="preserve">    测绘行政事业性收费收入</t>
  </si>
  <si>
    <t xml:space="preserve">      测绘成果成图资料收费</t>
  </si>
  <si>
    <t xml:space="preserve">      测绘产品质量监督检验费</t>
  </si>
  <si>
    <t xml:space="preserve">      测绘仪器检测收费</t>
  </si>
  <si>
    <t xml:space="preserve">      其他缴入国库的测绘行政事业性收费</t>
  </si>
  <si>
    <t xml:space="preserve">    铁路行政事业性收费收入</t>
  </si>
  <si>
    <t xml:space="preserve">      其他缴入国库的铁路行政事业性收费</t>
  </si>
  <si>
    <t xml:space="preserve">    交通运输行政事业性收费收入</t>
  </si>
  <si>
    <t xml:space="preserve">      民用航空器国籍登记费</t>
  </si>
  <si>
    <t xml:space="preserve">      民用航空器权利登记费</t>
  </si>
  <si>
    <t xml:space="preserve">      航空业务权补偿费</t>
  </si>
  <si>
    <t xml:space="preserve">      适航审查费</t>
  </si>
  <si>
    <t xml:space="preserve">      船舶登记费</t>
  </si>
  <si>
    <t xml:space="preserve">      船舶及船用产品设施检验费</t>
  </si>
  <si>
    <t xml:space="preserve">      长江口航道维护费</t>
  </si>
  <si>
    <t xml:space="preserve">      其他缴入国库的交通运输行政事业性收费</t>
  </si>
  <si>
    <t xml:space="preserve">    工业和信息产业行政事业性收费收入</t>
  </si>
  <si>
    <t xml:space="preserve">      卫星转发器信道费</t>
  </si>
  <si>
    <t xml:space="preserve">      电信网码号资源占用费</t>
  </si>
  <si>
    <t xml:space="preserve">      无线电频率占用费</t>
  </si>
  <si>
    <t xml:space="preserve">      其他缴入国库的工业和信息产业行政事业性收费</t>
  </si>
  <si>
    <t xml:space="preserve">    农业行政事业性收费收入</t>
  </si>
  <si>
    <t xml:space="preserve">      植物新品种保护权收费</t>
  </si>
  <si>
    <t xml:space="preserve">      国内植物检疫费</t>
  </si>
  <si>
    <t xml:space="preserve">      农药登记费</t>
  </si>
  <si>
    <t xml:space="preserve">      新兽药审批费</t>
  </si>
  <si>
    <t xml:space="preserve">      进口兽药注册登记审批、发证收费</t>
  </si>
  <si>
    <t xml:space="preserve">      《进口兽药许可证》审批费</t>
  </si>
  <si>
    <t xml:space="preserve">      生产审批费</t>
  </si>
  <si>
    <t xml:space="preserve">      已生产兽药品种注册登记费</t>
  </si>
  <si>
    <t xml:space="preserve">      农业转基因生物检测费</t>
  </si>
  <si>
    <t xml:space="preserve">      农机监理费</t>
  </si>
  <si>
    <t xml:space="preserve">      渔业资源增殖保护费</t>
  </si>
  <si>
    <t xml:space="preserve">      渔业船舶登记或变更登记费</t>
  </si>
  <si>
    <t xml:space="preserve">      海洋渔业船舶船员考试费</t>
  </si>
  <si>
    <t xml:space="preserve">      农业转基因生物安全评价费</t>
  </si>
  <si>
    <t xml:space="preserve">      农机产品测试检验费</t>
  </si>
  <si>
    <t xml:space="preserve">      新饲料添加剂质量复核检验费</t>
  </si>
  <si>
    <t xml:space="preserve">      进口饲料添加剂质量复核检验费</t>
  </si>
  <si>
    <t xml:space="preserve">      饲料及饲料添加剂委托检验费</t>
  </si>
  <si>
    <t xml:space="preserve">      进口兽药质量标准复核检验费</t>
  </si>
  <si>
    <t xml:space="preserve">      进口兽药检验费</t>
  </si>
  <si>
    <t xml:space="preserve">      出口兽药检验费</t>
  </si>
  <si>
    <t xml:space="preserve">      新兽药质量复核检验费</t>
  </si>
  <si>
    <t xml:space="preserve">      兽药委托检验费</t>
  </si>
  <si>
    <t xml:space="preserve">      农作物委托检验费</t>
  </si>
  <si>
    <t xml:space="preserve">      渔业船舶和船用产品检验费</t>
  </si>
  <si>
    <t xml:space="preserve">      档案使用费</t>
  </si>
  <si>
    <t xml:space="preserve">      档案保管费</t>
  </si>
  <si>
    <t xml:space="preserve">      工人技术等级考核或职业技能鉴定费</t>
  </si>
  <si>
    <t xml:space="preserve">      农药实验费</t>
  </si>
  <si>
    <t xml:space="preserve">      执业兽医资格考试考务费</t>
  </si>
  <si>
    <t xml:space="preserve">      草原植被恢复费收入</t>
  </si>
  <si>
    <t xml:space="preserve">      其他缴入国库的农业行政事业性收费</t>
  </si>
  <si>
    <t xml:space="preserve">    林业行政事业性收费收入</t>
  </si>
  <si>
    <t xml:space="preserve">      林权勘测费</t>
  </si>
  <si>
    <t xml:space="preserve">      林权证收费</t>
  </si>
  <si>
    <t xml:space="preserve">      其他缴入国库的林业行政事业性收费</t>
  </si>
  <si>
    <t xml:space="preserve">    水利行政事业性收费收入</t>
  </si>
  <si>
    <t xml:space="preserve">      河道采砂管理费</t>
  </si>
  <si>
    <t xml:space="preserve">      河道工程修建维护管理费</t>
  </si>
  <si>
    <t xml:space="preserve">      长江河道砂石资源费</t>
  </si>
  <si>
    <t xml:space="preserve">      水土保持补偿费</t>
  </si>
  <si>
    <t xml:space="preserve">      其他缴入国库的水利行政事业性收费</t>
  </si>
  <si>
    <t xml:space="preserve">    卫生行政事业性收费收入</t>
  </si>
  <si>
    <t xml:space="preserve">      卫生监测费</t>
  </si>
  <si>
    <t xml:space="preserve">      卫生质量检验费</t>
  </si>
  <si>
    <t xml:space="preserve">      预防性体检费</t>
  </si>
  <si>
    <t xml:space="preserve">      预防接种劳务费</t>
  </si>
  <si>
    <t xml:space="preserve">      委托性卫生防疫服务费</t>
  </si>
  <si>
    <t xml:space="preserve">      疫情处理费</t>
  </si>
  <si>
    <t xml:space="preserve">      医疗事故鉴定费</t>
  </si>
  <si>
    <t xml:space="preserve">      预防接种异常反应鉴定费</t>
  </si>
  <si>
    <t xml:space="preserve">      造血干细胞配型费</t>
  </si>
  <si>
    <t xml:space="preserve">      其他缴入国库的卫生行政事业性收费</t>
  </si>
  <si>
    <t xml:space="preserve">    食品药品监管行政事业性收费收入</t>
  </si>
  <si>
    <t xml:space="preserve">      药品注册费</t>
  </si>
  <si>
    <t xml:space="preserve">      医疗器械产品注册费</t>
  </si>
  <si>
    <t xml:space="preserve">      GMP认证费</t>
  </si>
  <si>
    <t xml:space="preserve">      GSP认证费</t>
  </si>
  <si>
    <t xml:space="preserve">      药品行政保护费</t>
  </si>
  <si>
    <t xml:space="preserve">      中药品种保护费</t>
  </si>
  <si>
    <t xml:space="preserve">      药品检验费</t>
  </si>
  <si>
    <t xml:space="preserve">      医疗器械产品检验费</t>
  </si>
  <si>
    <t xml:space="preserve">      登记费</t>
  </si>
  <si>
    <t xml:space="preserve">      其他缴入国库的食品药品监管行政事业性收费</t>
  </si>
  <si>
    <t xml:space="preserve">    民政行政事业性收费收入</t>
  </si>
  <si>
    <t xml:space="preserve">      婚姻登记证书工本费</t>
  </si>
  <si>
    <t xml:space="preserve">      收养登记费</t>
  </si>
  <si>
    <t xml:space="preserve">      殡葬收费</t>
  </si>
  <si>
    <t xml:space="preserve">      其他缴入国库的民政行政事业性收费</t>
  </si>
  <si>
    <t xml:space="preserve">    人力资源和社会保障行政事业性收费收入</t>
  </si>
  <si>
    <t xml:space="preserve">      职业技能鉴定费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</si>
  <si>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</si>
  <si>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</si>
  <si>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</si>
  <si>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</si>
  <si>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</si>
  <si>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</si>
  <si>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银监会行政事业性收费收入</t>
  </si>
  <si>
    <t xml:space="preserve">      机构监管费</t>
  </si>
  <si>
    <t xml:space="preserve">      业务监管费</t>
  </si>
  <si>
    <t xml:space="preserve">      其他缴入国库的银监会行政事业性收费</t>
  </si>
  <si>
    <t xml:space="preserve">    保监会行政事业性收费收入</t>
  </si>
  <si>
    <t xml:space="preserve">      保险业务监管费</t>
  </si>
  <si>
    <t xml:space="preserve">      其他缴入国库的保监会行政事业性收费</t>
  </si>
  <si>
    <t xml:space="preserve">    电力市场监管行政事业性收费收入</t>
  </si>
  <si>
    <t xml:space="preserve">      其他缴入国库的电力市场监管行政事业性收费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</si>
  <si>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</si>
  <si>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</si>
  <si>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</si>
  <si>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</si>
  <si>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</si>
  <si>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</si>
  <si>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</si>
  <si>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</si>
  <si>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资料工本费</t>
  </si>
  <si>
    <t xml:space="preserve">      其他缴入国库的监察行政事业性收费</t>
  </si>
  <si>
    <t xml:space="preserve">    外文局行政事业性收费收入</t>
  </si>
  <si>
    <t xml:space="preserve">      中国国际化人才外语考试考务费</t>
  </si>
  <si>
    <t xml:space="preserve">      其他缴入国库的外文局行政事业性收费</t>
  </si>
  <si>
    <t xml:space="preserve">    南水北调办行政事业性收费收入</t>
  </si>
  <si>
    <t xml:space="preserve">      缴入国库的南水北调办行政事业性收费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</si>
  <si>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</si>
  <si>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</si>
  <si>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</si>
  <si>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</si>
  <si>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</si>
  <si>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</si>
  <si>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</si>
  <si>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</si>
  <si>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</si>
  <si>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工商罚没收入</t>
  </si>
  <si>
    <t xml:space="preserve">      新闻出版罚没收入</t>
  </si>
  <si>
    <t xml:space="preserve">      技术监督罚没收入</t>
  </si>
  <si>
    <t xml:space="preserve">      税务部门罚没收入</t>
  </si>
  <si>
    <t xml:space="preserve">      海关罚没收入</t>
  </si>
  <si>
    <t xml:space="preserve">      食品药品监督罚没收入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</si>
  <si>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</si>
  <si>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</si>
  <si>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</si>
  <si>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</si>
  <si>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</si>
  <si>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</si>
  <si>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</si>
  <si>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</si>
  <si>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银行监督罚没收入</t>
  </si>
  <si>
    <t xml:space="preserve">      民航罚没收入</t>
  </si>
  <si>
    <t xml:space="preserve">      电力监管罚没收入</t>
  </si>
  <si>
    <t xml:space="preserve">      交强险罚没收入</t>
  </si>
  <si>
    <t xml:space="preserve">      物价罚没收入</t>
  </si>
  <si>
    <t xml:space="preserve">      其他一般罚没收入</t>
  </si>
  <si>
    <t xml:space="preserve">    缉私罚没收入</t>
  </si>
  <si>
    <t xml:space="preserve">      公安缉私罚没收入</t>
  </si>
  <si>
    <t xml:space="preserve">      工商缉私罚没收入</t>
  </si>
  <si>
    <t xml:space="preserve">      海关缉私罚没收入</t>
  </si>
  <si>
    <t xml:space="preserve">      边防武警缉私罚没收入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</si>
  <si>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</si>
  <si>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</si>
  <si>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</si>
  <si>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</si>
  <si>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</si>
  <si>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</si>
  <si>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</si>
  <si>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</si>
  <si>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</si>
  <si>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</si>
  <si>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</si>
  <si>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</si>
  <si>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</si>
  <si>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</si>
  <si>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</si>
  <si>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</si>
  <si>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</si>
  <si>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</si>
  <si>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</si>
  <si>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</si>
  <si>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</si>
  <si>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</si>
  <si>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</si>
  <si>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</si>
  <si>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</si>
  <si>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</si>
  <si>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</si>
  <si>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</si>
  <si>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</si>
  <si>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</si>
  <si>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</si>
  <si>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</si>
  <si>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</si>
  <si>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</si>
  <si>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</si>
  <si>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</si>
  <si>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</si>
  <si>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</si>
  <si>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</si>
  <si>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</si>
  <si>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</si>
  <si>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</si>
  <si>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</si>
  <si>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</si>
  <si>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</si>
  <si>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</si>
  <si>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</si>
  <si>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</si>
  <si>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</si>
  <si>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t>
  </si>
  <si>
    <t xml:space="preserve">      石油特别收益金专项收入</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</si>
  <si>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</si>
  <si>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</si>
  <si>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</si>
  <si>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</si>
  <si>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</si>
  <si>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</si>
  <si>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</si>
  <si>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探矿权、采矿权价款收入</t>
  </si>
  <si>
    <t xml:space="preserve">    排污权出让收入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</si>
  <si>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</si>
  <si>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</si>
  <si>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</si>
  <si>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</si>
  <si>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</si>
  <si>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</si>
  <si>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</si>
  <si>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</si>
  <si>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</si>
  <si>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</si>
  <si>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</si>
  <si>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</si>
  <si>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</si>
  <si>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</si>
  <si>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</si>
  <si>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</si>
  <si>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其他收入(项)</t>
  </si>
  <si>
    <t>2016年度濮阳开发区一般公共预算支出决算功能分类录入表</t>
  </si>
  <si>
    <t>单位：万元</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</si>
  <si>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</si>
  <si>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</si>
  <si>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</si>
  <si>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</si>
  <si>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</si>
  <si>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</si>
  <si>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</si>
  <si>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</si>
  <si>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</si>
  <si>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</si>
  <si>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</si>
  <si>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</si>
  <si>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</si>
  <si>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</si>
  <si>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</si>
  <si>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</si>
  <si>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</si>
  <si>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</si>
  <si>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</si>
  <si>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</si>
  <si>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</si>
  <si>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</si>
  <si>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</si>
  <si>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</si>
  <si>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</si>
  <si>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</si>
  <si>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</si>
  <si>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</si>
  <si>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</si>
  <si>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</si>
  <si>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</si>
  <si>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</si>
  <si>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</si>
  <si>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应对气候变化管理事务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</si>
  <si>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</si>
  <si>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</si>
  <si>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</si>
  <si>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</si>
  <si>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</si>
  <si>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</si>
  <si>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</si>
  <si>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</si>
  <si>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</si>
  <si>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</si>
  <si>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</si>
  <si>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</si>
  <si>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</si>
  <si>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</si>
  <si>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</si>
  <si>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</si>
  <si>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</si>
  <si>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</si>
  <si>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</si>
  <si>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</si>
  <si>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</si>
  <si>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</si>
  <si>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</si>
  <si>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</si>
  <si>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</si>
  <si>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</si>
  <si>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</si>
  <si>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收费业务</t>
  </si>
  <si>
    <t xml:space="preserve">    缉私办案</t>
  </si>
  <si>
    <t xml:space="preserve">    口岸电子执法系统建设与维护</t>
  </si>
  <si>
    <t xml:space="preserve">    其他海关事务支出</t>
  </si>
  <si>
    <t xml:space="preserve">  人力资源事务</t>
  </si>
  <si>
    <t xml:space="preserve">    政府特殊津贴</t>
  </si>
  <si>
    <t xml:space="preserve">    资助留学回国人员</t>
  </si>
  <si>
    <t xml:space="preserve">    军队转业干部安置</t>
  </si>
  <si>
    <t xml:space="preserve">    博士后日常经费</t>
  </si>
  <si>
    <t xml:space="preserve">    引进人才费用</t>
  </si>
  <si>
    <t xml:space="preserve">    公务员考核</t>
  </si>
  <si>
    <t xml:space="preserve">    公务员履职能力提升</t>
  </si>
  <si>
    <t xml:space="preserve">    公务员招考</t>
  </si>
  <si>
    <t xml:space="preserve">    公务员综合管理</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</si>
  <si>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</si>
  <si>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</si>
  <si>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</si>
  <si>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</si>
  <si>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</si>
  <si>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</si>
  <si>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</si>
  <si>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</si>
  <si>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</si>
  <si>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</si>
  <si>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</si>
  <si>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</si>
  <si>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</si>
  <si>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</si>
  <si>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</si>
  <si>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</si>
  <si>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</si>
  <si>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</si>
  <si>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</si>
  <si>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</si>
  <si>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</si>
  <si>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工商行政管理事务</t>
  </si>
  <si>
    <t xml:space="preserve">    工商行政管理专项</t>
  </si>
  <si>
    <t xml:space="preserve">    执法办案专项</t>
  </si>
  <si>
    <t xml:space="preserve">    消费者权益保护</t>
  </si>
  <si>
    <t xml:space="preserve">    其他工商行政管理事务支出</t>
  </si>
  <si>
    <t xml:space="preserve">  质量技术监督与检验检疫事务</t>
  </si>
  <si>
    <t xml:space="preserve">    出入境检验检疫行政执法和业务管理</t>
  </si>
  <si>
    <t xml:space="preserve">    出入境检验检疫技术支持</t>
  </si>
  <si>
    <t xml:space="preserve">    质量技术监督行政执法及业务管理</t>
  </si>
  <si>
    <t xml:space="preserve">    质量技术监督技术支持</t>
  </si>
  <si>
    <t xml:space="preserve">    认证认可监督管理</t>
  </si>
  <si>
    <t xml:space="preserve">    标准化管理</t>
  </si>
  <si>
    <t xml:space="preserve">    其他质量技术监督与检验检疫事务支出</t>
  </si>
  <si>
    <t xml:space="preserve">  民族事务</t>
  </si>
  <si>
    <t xml:space="preserve">    民族工作专项</t>
  </si>
  <si>
    <t xml:space="preserve">    其他民族事务支出</t>
  </si>
  <si>
    <t xml:space="preserve">  宗教事务</t>
  </si>
  <si>
    <t xml:space="preserve">    宗教工作专项</t>
  </si>
  <si>
    <t xml:space="preserve">    其他宗教事务支出</t>
  </si>
  <si>
    <t xml:space="preserve">  港澳台侨事务</t>
  </si>
  <si>
    <t xml:space="preserve">    港澳事务</t>
  </si>
  <si>
    <t xml:space="preserve">    台湾事务</t>
  </si>
  <si>
    <t xml:space="preserve">    华侨事务</t>
  </si>
  <si>
    <t xml:space="preserve">    其他港澳台侨事务支出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</si>
  <si>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</si>
  <si>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</si>
  <si>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</si>
  <si>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</si>
  <si>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</si>
  <si>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</si>
  <si>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厂务公开</t>
  </si>
  <si>
    <t xml:space="preserve">    工会疗养休养</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</si>
  <si>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</si>
  <si>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</si>
  <si>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</si>
  <si>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</si>
  <si>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</si>
  <si>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</si>
  <si>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</si>
  <si>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</si>
  <si>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</si>
  <si>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</si>
  <si>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</si>
  <si>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</si>
  <si>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</si>
  <si>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</si>
  <si>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</si>
  <si>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</si>
  <si>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</si>
  <si>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</si>
  <si>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</si>
  <si>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</si>
  <si>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</si>
  <si>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</si>
  <si>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</si>
  <si>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</si>
  <si>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对外成套项目援助</t>
  </si>
  <si>
    <t xml:space="preserve">    对外一般物资援助</t>
  </si>
  <si>
    <t xml:space="preserve">    对外科技合作援助</t>
  </si>
  <si>
    <t xml:space="preserve">    对外优惠贷款援助及贴息</t>
  </si>
  <si>
    <t xml:space="preserve">    对外医疗援助</t>
  </si>
  <si>
    <t xml:space="preserve">    其他对外援助支出</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</si>
  <si>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</si>
  <si>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</si>
  <si>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</si>
  <si>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</si>
  <si>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</si>
  <si>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</si>
  <si>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</si>
  <si>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</si>
  <si>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</si>
  <si>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</si>
  <si>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</si>
  <si>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</si>
  <si>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</si>
  <si>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</si>
  <si>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</si>
  <si>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</si>
  <si>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</si>
  <si>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</si>
  <si>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</si>
  <si>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</si>
  <si>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</si>
  <si>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</si>
  <si>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</si>
  <si>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</si>
  <si>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</si>
  <si>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</si>
  <si>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</si>
  <si>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</si>
  <si>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</si>
  <si>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</si>
  <si>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</si>
  <si>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</si>
  <si>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</si>
  <si>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</si>
  <si>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2030699</t>
  </si>
  <si>
    <t xml:space="preserve">    其他国防动员支出</t>
  </si>
  <si>
    <t xml:space="preserve">  其他国防支出(款)</t>
  </si>
  <si>
    <t xml:space="preserve">    其他国防支出(项)</t>
  </si>
  <si>
    <t>公共安全支出</t>
  </si>
  <si>
    <t xml:space="preserve">  武装警察</t>
  </si>
  <si>
    <t xml:space="preserve">    内卫</t>
  </si>
  <si>
    <t xml:space="preserve">    边防</t>
  </si>
  <si>
    <t xml:space="preserve">    消防</t>
  </si>
  <si>
    <t xml:space="preserve">    警卫</t>
  </si>
  <si>
    <t xml:space="preserve">    黄金</t>
  </si>
  <si>
    <t xml:space="preserve">    森林</t>
  </si>
  <si>
    <t xml:space="preserve">    水电</t>
  </si>
  <si>
    <t xml:space="preserve">    交通</t>
  </si>
  <si>
    <t xml:space="preserve">    其他武装警察支出</t>
  </si>
  <si>
    <t xml:space="preserve">  公安</t>
  </si>
  <si>
    <t xml:space="preserve">    治安管理</t>
  </si>
  <si>
    <t xml:space="preserve">    国内安全保卫</t>
  </si>
  <si>
    <t xml:space="preserve">    刑事侦查</t>
  </si>
  <si>
    <t xml:space="preserve">    经济犯罪侦查</t>
  </si>
  <si>
    <t xml:space="preserve">    出入境管理</t>
  </si>
  <si>
    <t xml:space="preserve">    行动技术管理</t>
  </si>
  <si>
    <t xml:space="preserve">    防范和处理邪教犯罪</t>
  </si>
  <si>
    <t xml:space="preserve">    禁毒管理</t>
  </si>
  <si>
    <t xml:space="preserve">    道路交通管理</t>
  </si>
  <si>
    <t xml:space="preserve">    网络侦控管理</t>
  </si>
  <si>
    <t xml:space="preserve">    反恐怖</t>
  </si>
  <si>
    <t xml:space="preserve">    居民身份证管理</t>
  </si>
  <si>
    <t xml:space="preserve">    网络运行及维护</t>
  </si>
  <si>
    <t xml:space="preserve">    拘押收教场所管理</t>
  </si>
  <si>
    <t xml:space="preserve">    警犬繁育及训养</t>
  </si>
  <si>
    <t xml:space="preserve">    其他公安支出</t>
  </si>
  <si>
    <t xml:space="preserve">  国家安全</t>
  </si>
  <si>
    <t xml:space="preserve">    安全业务</t>
  </si>
  <si>
    <t xml:space="preserve">    其他国家安全支出</t>
  </si>
  <si>
    <t xml:space="preserve">  检察</t>
  </si>
  <si>
    <t xml:space="preserve">    查办和预防职务犯罪</t>
  </si>
  <si>
    <t xml:space="preserve">    公诉和审判监督</t>
  </si>
  <si>
    <t xml:space="preserve">    侦查监督</t>
  </si>
  <si>
    <t xml:space="preserve">    执行监督</t>
  </si>
  <si>
    <t xml:space="preserve">    控告申诉</t>
  </si>
  <si>
    <t xml:space="preserve">    “两房”建设</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</si>
  <si>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</si>
  <si>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</si>
  <si>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</si>
  <si>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</si>
  <si>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</si>
  <si>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</si>
  <si>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</si>
  <si>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</si>
  <si>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</si>
  <si>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</si>
  <si>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</si>
  <si>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司法统一考试</t>
  </si>
  <si>
    <t xml:space="preserve">    仲裁</t>
  </si>
  <si>
    <t xml:space="preserve">    社区矫正</t>
  </si>
  <si>
    <t xml:space="preserve">    司法鉴定</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</si>
  <si>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</si>
  <si>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</si>
  <si>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</si>
  <si>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</si>
  <si>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</si>
  <si>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</si>
  <si>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</si>
  <si>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</si>
  <si>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</si>
  <si>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</si>
  <si>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</si>
  <si>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</si>
  <si>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</si>
  <si>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</si>
  <si>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</si>
  <si>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</si>
  <si>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专项缉私活动支出</t>
  </si>
  <si>
    <t xml:space="preserve">    缉私情报</t>
  </si>
  <si>
    <t xml:space="preserve">    禁毒及缉毒</t>
  </si>
  <si>
    <t xml:space="preserve">    其他缉私警察支出</t>
  </si>
  <si>
    <t xml:space="preserve">  海警</t>
  </si>
  <si>
    <t xml:space="preserve">    公安现役基本支出</t>
  </si>
  <si>
    <t xml:space="preserve">    一般管理事务</t>
  </si>
  <si>
    <t xml:space="preserve">    维权执法业务</t>
  </si>
  <si>
    <t xml:space="preserve">    装备建设和运行维护</t>
  </si>
  <si>
    <t xml:space="preserve">    信息化建设及运行维护</t>
  </si>
  <si>
    <t xml:space="preserve">    基础设施建设及维护</t>
  </si>
  <si>
    <t xml:space="preserve">    其他海警支出</t>
  </si>
  <si>
    <t xml:space="preserve">  其他公共安全支出(款)</t>
  </si>
  <si>
    <t xml:space="preserve">    其他公共安全支出(项)</t>
  </si>
  <si>
    <t xml:space="preserve">    其他消防</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</si>
  <si>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</si>
  <si>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</si>
  <si>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</si>
  <si>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</si>
  <si>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</si>
  <si>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</si>
  <si>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</si>
  <si>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</si>
  <si>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</si>
  <si>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</si>
  <si>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</si>
  <si>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</si>
  <si>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</si>
  <si>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</si>
  <si>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</si>
  <si>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</si>
  <si>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</si>
  <si>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</si>
  <si>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</si>
  <si>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</si>
  <si>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</si>
  <si>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</si>
  <si>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</si>
  <si>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</si>
  <si>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</si>
  <si>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</si>
  <si>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</si>
  <si>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</si>
  <si>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</si>
  <si>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</si>
  <si>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</si>
  <si>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</si>
  <si>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</si>
  <si>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</si>
  <si>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</si>
  <si>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</si>
  <si>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</si>
  <si>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</si>
  <si>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</si>
  <si>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</si>
  <si>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</si>
  <si>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</si>
  <si>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</si>
  <si>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</si>
  <si>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</si>
  <si>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</si>
  <si>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</si>
  <si>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</si>
  <si>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</si>
  <si>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</si>
  <si>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</si>
  <si>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</si>
  <si>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</si>
  <si>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</si>
  <si>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</si>
  <si>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</si>
  <si>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</si>
  <si>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</si>
  <si>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</si>
  <si>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</si>
  <si>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</si>
  <si>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</si>
  <si>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</si>
  <si>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</si>
  <si>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</si>
  <si>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</si>
  <si>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</si>
  <si>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</si>
  <si>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</si>
  <si>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</si>
  <si>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</si>
  <si>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</si>
  <si>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</si>
  <si>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</si>
  <si>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</si>
  <si>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</si>
  <si>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</si>
  <si>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</si>
  <si>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</si>
  <si>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</si>
  <si>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</si>
  <si>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</si>
  <si>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</si>
  <si>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</si>
  <si>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</si>
  <si>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</si>
  <si>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</si>
  <si>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</si>
  <si>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</si>
  <si>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</si>
  <si>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</si>
  <si>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</si>
  <si>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</si>
  <si>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</si>
  <si>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</si>
  <si>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</si>
  <si>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</si>
  <si>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</si>
  <si>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</si>
  <si>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</si>
  <si>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</si>
  <si>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文化体育与传媒支出</t>
  </si>
  <si>
    <t xml:space="preserve">  文化</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</si>
  <si>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</si>
  <si>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</si>
  <si>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</si>
  <si>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</si>
  <si>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</si>
  <si>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</si>
  <si>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</si>
  <si>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</si>
  <si>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</si>
  <si>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</si>
  <si>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</si>
  <si>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</si>
  <si>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</si>
  <si>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</si>
  <si>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</si>
  <si>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</si>
  <si>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</si>
  <si>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</si>
  <si>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</si>
  <si>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</si>
  <si>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</si>
  <si>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</si>
  <si>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</si>
  <si>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新闻出版广播影视</t>
  </si>
  <si>
    <t xml:space="preserve">    广播</t>
  </si>
  <si>
    <t xml:space="preserve">    电视</t>
  </si>
  <si>
    <t xml:space="preserve">    电影</t>
  </si>
  <si>
    <t xml:space="preserve">    新闻通讯</t>
  </si>
  <si>
    <t xml:space="preserve">    出版发行</t>
  </si>
  <si>
    <t xml:space="preserve">    版权管理</t>
  </si>
  <si>
    <t xml:space="preserve">    其他新闻出版广播影视支出</t>
  </si>
  <si>
    <t xml:space="preserve">  其他文化体育与传媒支出(款)</t>
  </si>
  <si>
    <t xml:space="preserve">    宣传文化发展专项支出</t>
  </si>
  <si>
    <t xml:space="preserve">    文化产业发展专项支出</t>
  </si>
  <si>
    <t xml:space="preserve">    其他文化体育与传媒支出(项)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</si>
  <si>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</si>
  <si>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</si>
  <si>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</si>
  <si>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</si>
  <si>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</si>
  <si>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</si>
  <si>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</si>
  <si>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</si>
  <si>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</si>
  <si>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</si>
  <si>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</si>
  <si>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</si>
  <si>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</si>
  <si>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</si>
  <si>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</si>
  <si>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</si>
  <si>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</si>
  <si>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</si>
  <si>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</si>
  <si>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财政对社会保险基金的补助</t>
  </si>
  <si>
    <t xml:space="preserve">    财政对基本养老保险基金的补助</t>
  </si>
  <si>
    <t xml:space="preserve">    财政对失业保险基金的补助</t>
  </si>
  <si>
    <t xml:space="preserve">    财政对基本医疗保险基金的补助</t>
  </si>
  <si>
    <t xml:space="preserve">    财政对工伤保险基金的补助</t>
  </si>
  <si>
    <t xml:space="preserve">    财政对生育保险基金的补助</t>
  </si>
  <si>
    <t xml:space="preserve">    财政对城乡居民基本养老保险基金的补助</t>
  </si>
  <si>
    <t xml:space="preserve">    财政对其他社会保险基金的补助</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</si>
  <si>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</si>
  <si>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</si>
  <si>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</si>
  <si>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</si>
  <si>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</si>
  <si>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</si>
  <si>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</si>
  <si>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</si>
  <si>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</si>
  <si>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</si>
  <si>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</si>
  <si>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</si>
  <si>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</si>
  <si>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</si>
  <si>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</si>
  <si>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</si>
  <si>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</si>
  <si>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</si>
  <si>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</si>
  <si>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</si>
  <si>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</si>
  <si>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特定就业政策支出</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</si>
  <si>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</si>
  <si>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</si>
  <si>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</si>
  <si>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</si>
  <si>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</si>
  <si>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</si>
  <si>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</si>
  <si>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</si>
  <si>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</si>
  <si>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</si>
  <si>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</si>
  <si>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</si>
  <si>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</si>
  <si>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</si>
  <si>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</si>
  <si>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</si>
  <si>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</si>
  <si>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</si>
  <si>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</si>
  <si>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</si>
  <si>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</si>
  <si>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</si>
  <si>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</si>
  <si>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</si>
  <si>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</si>
  <si>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</si>
  <si>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</si>
  <si>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</si>
  <si>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</si>
  <si>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其他残疾人事业支出</t>
  </si>
  <si>
    <t xml:space="preserve">  自然灾害生活救助</t>
  </si>
  <si>
    <t xml:space="preserve">    中央自然灾害生活补助</t>
  </si>
  <si>
    <t xml:space="preserve">    地方自然灾害生活补助</t>
  </si>
  <si>
    <t xml:space="preserve">    自然灾害灾后重建补助</t>
  </si>
  <si>
    <t xml:space="preserve">    其他自然灾害生活救助支出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</si>
  <si>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</si>
  <si>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</si>
  <si>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</si>
  <si>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</si>
  <si>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</si>
  <si>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</si>
  <si>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</si>
  <si>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</si>
  <si>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特困人员供养</t>
  </si>
  <si>
    <t xml:space="preserve">    城市特困人员供养支出</t>
  </si>
  <si>
    <t xml:space="preserve">    农村五保供养支出</t>
  </si>
  <si>
    <t xml:space="preserve">  补充道路交通事故社会救助基金</t>
  </si>
  <si>
    <t xml:space="preserve">    交强险营业税补助基金支出</t>
  </si>
  <si>
    <t xml:space="preserve">    交强险罚款收入补助基金支出</t>
  </si>
  <si>
    <t xml:space="preserve">  其他生活救助</t>
  </si>
  <si>
    <t xml:space="preserve">    其他城市生活救助</t>
  </si>
  <si>
    <t xml:space="preserve">    其他农村生活救助</t>
  </si>
  <si>
    <t xml:space="preserve">  其他社会保障和就业支出(款)</t>
  </si>
  <si>
    <t xml:space="preserve">    其他社会保障和就业支出(项)</t>
  </si>
  <si>
    <t>医疗卫生与计划生育支出</t>
  </si>
  <si>
    <t xml:space="preserve">  医疗卫生与计划生育管理事务</t>
  </si>
  <si>
    <t xml:space="preserve">    其他医疗卫生与计划生育管理事务支出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</si>
  <si>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</si>
  <si>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</si>
  <si>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</si>
  <si>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</si>
  <si>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</si>
  <si>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</si>
  <si>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</si>
  <si>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</si>
  <si>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</si>
  <si>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</si>
  <si>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</si>
  <si>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</si>
  <si>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</si>
  <si>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</si>
  <si>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</si>
  <si>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</si>
  <si>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</si>
  <si>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</si>
  <si>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</si>
  <si>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</si>
  <si>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</si>
  <si>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</si>
  <si>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</si>
  <si>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</si>
  <si>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</si>
  <si>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</si>
  <si>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</si>
  <si>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</si>
  <si>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</si>
  <si>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医疗保障</t>
  </si>
  <si>
    <t xml:space="preserve">    行政单位医疗</t>
  </si>
  <si>
    <t xml:space="preserve">    事业单位医疗</t>
  </si>
  <si>
    <t xml:space="preserve">    公务员医疗补助</t>
  </si>
  <si>
    <t xml:space="preserve">    优抚对象医疗补助</t>
  </si>
  <si>
    <t xml:space="preserve">    新型农村合作医疗</t>
  </si>
  <si>
    <t xml:space="preserve">    城镇居民基本医疗保险</t>
  </si>
  <si>
    <t xml:space="preserve">    城乡医疗救助</t>
  </si>
  <si>
    <t xml:space="preserve">    疾病应急救助</t>
  </si>
  <si>
    <t xml:space="preserve">    其他医疗保障支出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</si>
  <si>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</si>
  <si>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</si>
  <si>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</si>
  <si>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</si>
  <si>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</si>
  <si>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</si>
  <si>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</si>
  <si>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食品和药品监督管理事务</t>
  </si>
  <si>
    <t xml:space="preserve">    药品事务</t>
  </si>
  <si>
    <t xml:space="preserve">    化妆品事务</t>
  </si>
  <si>
    <t xml:space="preserve">    医疗器械事务</t>
  </si>
  <si>
    <t xml:space="preserve">    食品安全事务</t>
  </si>
  <si>
    <t xml:space="preserve">    其他食品和药品监督管理事务支出</t>
  </si>
  <si>
    <t xml:space="preserve">  其他医疗卫生与计划生育支出(款)</t>
  </si>
  <si>
    <t xml:space="preserve">    其他医疗卫生与计划生育支出(项)</t>
  </si>
  <si>
    <t>节能环保支出</t>
  </si>
  <si>
    <t xml:space="preserve">  环境保护管理事务</t>
  </si>
  <si>
    <t xml:space="preserve">    环境保护宣传</t>
  </si>
  <si>
    <t xml:space="preserve">    环境保护法规、规划及标准</t>
  </si>
  <si>
    <t xml:space="preserve">    环境国际合作及履约</t>
  </si>
  <si>
    <t xml:space="preserve">    环境保护行政许可</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</si>
  <si>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</si>
  <si>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</si>
  <si>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</si>
  <si>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</si>
  <si>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</si>
  <si>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</si>
  <si>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</si>
  <si>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</si>
  <si>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</si>
  <si>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</si>
  <si>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</si>
  <si>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</si>
  <si>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排污费安排的支出</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</si>
  <si>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</si>
  <si>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</si>
  <si>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</si>
  <si>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</si>
  <si>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</si>
  <si>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</si>
  <si>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</si>
  <si>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</si>
  <si>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</si>
  <si>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</si>
  <si>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</si>
  <si>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</si>
  <si>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</si>
  <si>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</si>
  <si>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</si>
  <si>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</si>
  <si>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</si>
  <si>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</si>
  <si>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</si>
  <si>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</si>
  <si>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</si>
  <si>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</si>
  <si>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</si>
  <si>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</si>
  <si>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</si>
  <si>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</si>
  <si>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</si>
  <si>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</si>
  <si>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</si>
  <si>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</si>
  <si>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环境监测与信息</t>
  </si>
  <si>
    <t xml:space="preserve">    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</si>
  <si>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</si>
  <si>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</si>
  <si>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</si>
  <si>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</si>
  <si>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</si>
  <si>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</si>
  <si>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</si>
  <si>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</si>
  <si>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</si>
  <si>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</si>
  <si>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</si>
  <si>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</si>
  <si>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</si>
  <si>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</si>
  <si>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</si>
  <si>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</si>
  <si>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</si>
  <si>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</si>
  <si>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</si>
  <si>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</si>
  <si>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</si>
  <si>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</si>
  <si>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</si>
  <si>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</si>
  <si>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</si>
  <si>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</si>
  <si>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</si>
  <si>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</si>
  <si>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</si>
  <si>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</si>
  <si>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</si>
  <si>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</si>
  <si>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</si>
  <si>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</si>
  <si>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</si>
  <si>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</si>
  <si>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</si>
  <si>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</si>
  <si>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</si>
  <si>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</si>
  <si>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</si>
  <si>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</si>
  <si>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</si>
  <si>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</si>
  <si>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</si>
  <si>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</si>
  <si>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</si>
  <si>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</si>
  <si>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</si>
  <si>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</si>
  <si>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</si>
  <si>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</si>
  <si>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</si>
  <si>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</si>
  <si>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</si>
  <si>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</si>
  <si>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</si>
  <si>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综合财力补助</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</si>
  <si>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</si>
  <si>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</si>
  <si>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</si>
  <si>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</si>
  <si>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</si>
  <si>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</si>
  <si>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</si>
  <si>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</si>
  <si>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</si>
  <si>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</si>
  <si>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</si>
  <si>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</si>
  <si>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</si>
  <si>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</si>
  <si>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</si>
  <si>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</si>
  <si>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</si>
  <si>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</si>
  <si>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</si>
  <si>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</si>
  <si>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</si>
  <si>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</si>
  <si>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</si>
  <si>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</si>
  <si>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</si>
  <si>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</si>
  <si>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</si>
  <si>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成品油价格改革对林业的补贴</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</si>
  <si>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</si>
  <si>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</si>
  <si>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</si>
  <si>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</si>
  <si>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</si>
  <si>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</si>
  <si>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</si>
  <si>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</si>
  <si>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</si>
  <si>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</si>
  <si>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</si>
  <si>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</si>
  <si>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</si>
  <si>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</si>
  <si>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</si>
  <si>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</si>
  <si>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</si>
  <si>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</si>
  <si>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</si>
  <si>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</si>
  <si>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</si>
  <si>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水资源费安排的支出</t>
  </si>
  <si>
    <t xml:space="preserve">    砂石资源费支出</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</si>
  <si>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</si>
  <si>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</si>
  <si>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</si>
  <si>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</si>
  <si>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</si>
  <si>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</si>
  <si>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</si>
  <si>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</si>
  <si>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</si>
  <si>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</si>
  <si>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</si>
  <si>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</si>
  <si>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</si>
  <si>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</si>
  <si>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</si>
  <si>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</si>
  <si>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</si>
  <si>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</si>
  <si>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</si>
  <si>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</si>
  <si>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</si>
  <si>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产业化经营</t>
  </si>
  <si>
    <t xml:space="preserve">    科技示范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</si>
  <si>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</si>
  <si>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</si>
  <si>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</si>
  <si>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</si>
  <si>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</si>
  <si>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</si>
  <si>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</si>
  <si>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</si>
  <si>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</si>
  <si>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</si>
  <si>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</si>
  <si>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</si>
  <si>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小额担保贷款贴息</t>
  </si>
  <si>
    <t xml:space="preserve">    补充小额担保贷款基金</t>
  </si>
  <si>
    <t xml:space="preserve">    其他普惠金融发展支出</t>
  </si>
  <si>
    <t xml:space="preserve">  目标价格补贴</t>
  </si>
  <si>
    <t xml:space="preserve">    棉花目标价格补贴</t>
  </si>
  <si>
    <t xml:space="preserve">    大豆目标价格补贴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</si>
  <si>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</si>
  <si>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</si>
  <si>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</si>
  <si>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</si>
  <si>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</si>
  <si>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</si>
  <si>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公路新建</t>
  </si>
  <si>
    <t xml:space="preserve">    公路改建</t>
  </si>
  <si>
    <t xml:space="preserve">    公路养护</t>
  </si>
  <si>
    <t xml:space="preserve">    特大型桥梁建设</t>
  </si>
  <si>
    <t xml:space="preserve">    公路路政管理</t>
  </si>
  <si>
    <t xml:space="preserve">    公路和运输信息化建设</t>
  </si>
  <si>
    <t xml:space="preserve">    公路和运输安全</t>
  </si>
  <si>
    <t xml:space="preserve">    公路还贷专项</t>
  </si>
  <si>
    <t xml:space="preserve">    公路运输管理</t>
  </si>
  <si>
    <t xml:space="preserve">    公路客货运站(场)建设</t>
  </si>
  <si>
    <t xml:space="preserve">    公路和运输技术标准化建设</t>
  </si>
  <si>
    <t xml:space="preserve">    港口设施</t>
  </si>
  <si>
    <t xml:space="preserve">    航道维护</t>
  </si>
  <si>
    <t xml:space="preserve">    安全通信</t>
  </si>
  <si>
    <t xml:space="preserve">    三峡库区通航管理</t>
  </si>
  <si>
    <t xml:space="preserve">    航务管理</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</si>
  <si>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</si>
  <si>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</si>
  <si>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</si>
  <si>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</si>
  <si>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</si>
  <si>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</si>
  <si>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</si>
  <si>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</si>
  <si>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</si>
  <si>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</si>
  <si>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</si>
  <si>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</si>
  <si>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</si>
  <si>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</si>
  <si>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</si>
  <si>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</si>
  <si>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</si>
  <si>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</si>
  <si>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</si>
  <si>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</si>
  <si>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</si>
  <si>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</si>
  <si>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</si>
  <si>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</si>
  <si>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</si>
  <si>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</si>
  <si>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</si>
  <si>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</si>
  <si>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</si>
  <si>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</si>
  <si>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</si>
  <si>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</si>
  <si>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</si>
  <si>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</si>
  <si>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</si>
  <si>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车辆购置税用于老旧汽车报废更新补贴支出</t>
  </si>
  <si>
    <t xml:space="preserve">    车辆购置税其他支出</t>
  </si>
  <si>
    <t xml:space="preserve">  其他交通运输支出(款)</t>
  </si>
  <si>
    <t xml:space="preserve">    公共交通运营补助</t>
  </si>
  <si>
    <t xml:space="preserve">    其他交通运输支出(项)</t>
  </si>
  <si>
    <t>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</si>
  <si>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</si>
  <si>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</si>
  <si>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</si>
  <si>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</si>
  <si>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</si>
  <si>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</si>
  <si>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</si>
  <si>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</si>
  <si>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</si>
  <si>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</si>
  <si>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</si>
  <si>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</si>
  <si>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</si>
  <si>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</si>
  <si>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</si>
  <si>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</si>
  <si>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</si>
  <si>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</si>
  <si>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</si>
  <si>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</si>
  <si>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</si>
  <si>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</si>
  <si>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</si>
  <si>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</si>
  <si>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</si>
  <si>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</si>
  <si>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</si>
  <si>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</si>
  <si>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</si>
  <si>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</si>
  <si>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</si>
  <si>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</si>
  <si>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安全生产监管</t>
  </si>
  <si>
    <t xml:space="preserve">    国务院安委会专项</t>
  </si>
  <si>
    <t xml:space="preserve">    安全监管监察专项</t>
  </si>
  <si>
    <t xml:space="preserve">    应急救援支出</t>
  </si>
  <si>
    <t xml:space="preserve">    煤炭安全</t>
  </si>
  <si>
    <t xml:space="preserve">    其他安全生产监管支出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</si>
  <si>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</si>
  <si>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</si>
  <si>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</si>
  <si>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</si>
  <si>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</si>
  <si>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</si>
  <si>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</si>
  <si>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</si>
  <si>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</si>
  <si>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</si>
  <si>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</si>
  <si>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</si>
  <si>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</si>
  <si>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</si>
  <si>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</si>
  <si>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</si>
  <si>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</si>
  <si>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</si>
  <si>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</si>
  <si>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</si>
  <si>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</si>
  <si>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</si>
  <si>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旅游业管理与服务支出</t>
  </si>
  <si>
    <t xml:space="preserve">    旅游宣传</t>
  </si>
  <si>
    <t xml:space="preserve">    旅游行业业务管理</t>
  </si>
  <si>
    <t xml:space="preserve">    其他旅游业管理与服务支出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</si>
  <si>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</si>
  <si>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</si>
  <si>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</si>
  <si>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</si>
  <si>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</si>
  <si>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</si>
  <si>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</si>
  <si>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</si>
  <si>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</si>
  <si>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</si>
  <si>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</si>
  <si>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</si>
  <si>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</si>
  <si>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</si>
  <si>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</si>
  <si>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</si>
  <si>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</si>
  <si>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</si>
  <si>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</si>
  <si>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</si>
  <si>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</si>
  <si>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</si>
  <si>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商业银行贷款贴息</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</si>
  <si>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</si>
  <si>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</si>
  <si>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</si>
  <si>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</si>
  <si>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</si>
  <si>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</si>
  <si>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</si>
  <si>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</si>
  <si>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</si>
  <si>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</si>
  <si>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</si>
  <si>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</si>
  <si>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</si>
  <si>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</si>
  <si>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</si>
  <si>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</si>
  <si>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</si>
  <si>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国土海洋气象等支出</t>
  </si>
  <si>
    <t xml:space="preserve">  国土资源事务</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</si>
  <si>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</si>
  <si>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</si>
  <si>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</si>
  <si>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</si>
  <si>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</si>
  <si>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</si>
  <si>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</si>
  <si>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</si>
  <si>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</si>
  <si>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地质及矿产资源调查</t>
  </si>
  <si>
    <t xml:space="preserve">    地质矿产资源利用与保护</t>
  </si>
  <si>
    <t xml:space="preserve">    地质转产项目财政贴息</t>
  </si>
  <si>
    <t xml:space="preserve">    国外风险勘查</t>
  </si>
  <si>
    <t xml:space="preserve">    地质勘查基金(周转金)支出</t>
  </si>
  <si>
    <t xml:space="preserve">    其他国土资源事务支出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</si>
  <si>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</si>
  <si>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</si>
  <si>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</si>
  <si>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</si>
  <si>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</si>
  <si>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</si>
  <si>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</si>
  <si>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</si>
  <si>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</si>
  <si>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</si>
  <si>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</si>
  <si>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</si>
  <si>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海洋工程排污费支出</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</si>
  <si>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</si>
  <si>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</si>
  <si>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</si>
  <si>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</si>
  <si>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</si>
  <si>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</si>
  <si>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</si>
  <si>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</si>
  <si>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</si>
  <si>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</si>
  <si>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</si>
  <si>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</si>
  <si>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</si>
  <si>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</si>
  <si>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</si>
  <si>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</si>
  <si>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</si>
  <si>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</si>
  <si>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</si>
  <si>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</si>
  <si>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</si>
  <si>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</si>
  <si>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</si>
  <si>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</si>
  <si>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</si>
  <si>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</si>
  <si>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</si>
  <si>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</si>
  <si>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</si>
  <si>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</si>
  <si>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其他国土海洋气象等支出(款)</t>
  </si>
  <si>
    <t xml:space="preserve">    其他国土海洋气象等支出(项)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</si>
  <si>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</si>
  <si>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</si>
  <si>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</si>
  <si>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</si>
  <si>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</si>
  <si>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</si>
  <si>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</si>
  <si>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</si>
  <si>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</si>
  <si>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</si>
  <si>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</si>
  <si>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</si>
  <si>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</si>
  <si>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</si>
  <si>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</si>
  <si>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</si>
  <si>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</si>
  <si>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</si>
  <si>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</si>
  <si>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</si>
  <si>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</si>
  <si>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</si>
  <si>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</si>
  <si>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</si>
  <si>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</si>
  <si>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</si>
  <si>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</si>
  <si>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</si>
  <si>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</si>
  <si>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</si>
  <si>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</si>
  <si>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</si>
  <si>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</si>
  <si>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</si>
  <si>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</si>
  <si>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</si>
  <si>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</si>
  <si>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</si>
  <si>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</si>
  <si>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</si>
  <si>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</si>
  <si>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石油储备支出</t>
  </si>
  <si>
    <t xml:space="preserve">    国家留成油串换石油储备支出</t>
  </si>
  <si>
    <t xml:space="preserve">    天然铀能源储备</t>
  </si>
  <si>
    <t xml:space="preserve">    煤炭储备</t>
  </si>
  <si>
    <t xml:space="preserve">    其他能源储备</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</si>
  <si>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</si>
  <si>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</si>
  <si>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</si>
  <si>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</si>
  <si>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</si>
  <si>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</si>
  <si>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</si>
  <si>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</si>
  <si>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</si>
  <si>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</si>
  <si>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</si>
  <si>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</si>
  <si>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</si>
  <si>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</si>
  <si>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</si>
  <si>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</si>
  <si>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</si>
  <si>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</si>
  <si>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</si>
  <si>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</si>
  <si>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</si>
  <si>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</si>
  <si>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</si>
  <si>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</si>
  <si>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</si>
  <si>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</si>
  <si>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</si>
  <si>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</si>
  <si>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</si>
  <si>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</si>
  <si>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</si>
  <si>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</si>
  <si>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</si>
  <si>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</si>
  <si>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</si>
  <si>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</si>
  <si>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</si>
  <si>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2016年度濮阳开发区一般公共预算转移性收支决算录入表</t>
  </si>
  <si>
    <t>预算科目</t>
  </si>
  <si>
    <t>决 算 数</t>
  </si>
  <si>
    <t>上级补助收入</t>
  </si>
  <si>
    <t>补助下级支出</t>
  </si>
  <si>
    <t xml:space="preserve">  返还性收入</t>
  </si>
  <si>
    <t xml:space="preserve">  返还性支出</t>
  </si>
  <si>
    <t xml:space="preserve">    增值税和消费税税收返还收入</t>
  </si>
  <si>
    <t xml:space="preserve">    增值税和消费税税收返还支出</t>
  </si>
  <si>
    <t xml:space="preserve">    所得税基数返还收入</t>
  </si>
  <si>
    <t xml:space="preserve">    所得税基数返还支出</t>
  </si>
  <si>
    <t xml:space="preserve">    成品油价格和税费改革税收返还收入</t>
  </si>
  <si>
    <t xml:space="preserve">    成品油价格和税费改革税收返还支出</t>
  </si>
  <si>
    <t xml:space="preserve">    其他税收返还收入</t>
  </si>
  <si>
    <t xml:space="preserve">    其他税收返还支出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</si>
  <si>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</si>
  <si>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</si>
  <si>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</si>
  <si>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</si>
  <si>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</si>
  <si>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</si>
  <si>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老少边穷转移支付收入</t>
  </si>
  <si>
    <t xml:space="preserve">    老少边穷转移支付支出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</si>
  <si>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</si>
  <si>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</si>
  <si>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</si>
  <si>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</si>
  <si>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化解债务补助收入</t>
  </si>
  <si>
    <t xml:space="preserve">    化解债务补助支出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</si>
  <si>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</si>
  <si>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</si>
  <si>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</si>
  <si>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</si>
  <si>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成品油价格和税费改革转移支付补助收入</t>
  </si>
  <si>
    <t xml:space="preserve">    成品油价格和税费改革转移支付补助支出</t>
  </si>
  <si>
    <t xml:space="preserve">    基层公检法司转移支付收入</t>
  </si>
  <si>
    <t xml:space="preserve">    基层公检法司转移支付支出</t>
  </si>
  <si>
    <t xml:space="preserve">    义务教育等转移支付收入</t>
  </si>
  <si>
    <t xml:space="preserve">    义务教育等转移支付支出</t>
  </si>
  <si>
    <t xml:space="preserve">    基本养老保险和低保等转移支付收入</t>
  </si>
  <si>
    <t xml:space="preserve">    基本养老保险和低保等转移支付支出</t>
  </si>
  <si>
    <t xml:space="preserve">    新型农村合作医疗等转移支付收入</t>
  </si>
  <si>
    <t xml:space="preserve">    新型农村合作医疗等转移支付支出</t>
  </si>
  <si>
    <t xml:space="preserve">    农村综合改革转移支付收入</t>
  </si>
  <si>
    <t xml:space="preserve">    农村综合改革转移支付支出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</si>
  <si>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</si>
  <si>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</si>
  <si>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</si>
  <si>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</si>
  <si>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</si>
  <si>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</si>
  <si>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</si>
  <si>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</si>
  <si>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</si>
  <si>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</si>
  <si>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</si>
  <si>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</si>
  <si>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</si>
  <si>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</si>
  <si>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</si>
  <si>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</si>
  <si>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文化体育与传媒</t>
  </si>
  <si>
    <t xml:space="preserve">    社会保障和就业</t>
  </si>
  <si>
    <t xml:space="preserve">    医疗卫生与计划生育</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</si>
  <si>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</si>
  <si>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</si>
  <si>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</si>
  <si>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</si>
  <si>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</si>
  <si>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</si>
  <si>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</si>
  <si>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国土海洋气象等</t>
  </si>
  <si>
    <t xml:space="preserve">    住房保障</t>
  </si>
  <si>
    <t xml:space="preserve">    粮油物资储备</t>
  </si>
  <si>
    <t xml:space="preserve">    其他收入</t>
  </si>
  <si>
    <t>下级上解收入</t>
  </si>
  <si>
    <t>上解上级支出</t>
  </si>
  <si>
    <t xml:space="preserve">  体制上解收入</t>
  </si>
  <si>
    <t xml:space="preserve">  体制上解支出</t>
  </si>
  <si>
    <t xml:space="preserve">  出口退税专项上解收入</t>
  </si>
  <si>
    <t xml:space="preserve">  出口退税专项上解支出</t>
  </si>
  <si>
    <t xml:space="preserve">  成品油价格和税费改革专项上解收入</t>
  </si>
  <si>
    <t xml:space="preserve">  成品油价格和税费改革专项上解支出</t>
  </si>
  <si>
    <t xml:space="preserve">  专项上解收入</t>
  </si>
  <si>
    <t xml:space="preserve">  专项上解支出</t>
  </si>
  <si>
    <t>待偿债置换一般债券上年结余</t>
  </si>
  <si>
    <t>上年结余</t>
  </si>
  <si>
    <t xml:space="preserve">调入资金   </t>
  </si>
  <si>
    <t>调出资金</t>
  </si>
  <si>
    <t xml:space="preserve">  政府性基金调入</t>
  </si>
  <si>
    <t xml:space="preserve">  国有资本经营调入</t>
  </si>
  <si>
    <t xml:space="preserve">  其他调入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</si>
  <si>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</si>
  <si>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</si>
  <si>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</si>
  <si>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</si>
  <si>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</si>
  <si>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</si>
  <si>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</si>
  <si>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</si>
  <si>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</si>
  <si>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</si>
  <si>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</si>
  <si>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</si>
  <si>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</si>
  <si>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</si>
  <si>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</si>
  <si>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</si>
  <si>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</si>
  <si>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</si>
  <si>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</si>
  <si>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</si>
  <si>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</si>
  <si>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</si>
  <si>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</si>
  <si>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</si>
  <si>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</si>
  <si>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增设预算周转金</t>
  </si>
  <si>
    <t>国债转贷资金上年结余</t>
  </si>
  <si>
    <t>拨付国债转贷资金数</t>
  </si>
  <si>
    <t>国债转贷转补助数</t>
  </si>
  <si>
    <t>国债转贷资金结余</t>
  </si>
  <si>
    <t>调入预算稳定调节基金</t>
  </si>
  <si>
    <t>安排预算稳定调节基金</t>
  </si>
  <si>
    <t>接受其他地区援助收入</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</si>
  <si>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</si>
  <si>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</si>
  <si>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</si>
  <si>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</si>
  <si>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</si>
  <si>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</si>
  <si>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省补助计划单列市收入</t>
  </si>
  <si>
    <t>计划单列市上解省支出</t>
  </si>
  <si>
    <t>计划单列市上解省收入</t>
  </si>
  <si>
    <t>省补助计划单列市支出</t>
  </si>
  <si>
    <t>待偿债置换一般债券结余</t>
  </si>
  <si>
    <t>年终结余</t>
  </si>
  <si>
    <t>减:结转下年的支出</t>
  </si>
  <si>
    <t>净结余</t>
  </si>
  <si>
    <t>收  入  总  计</t>
  </si>
  <si>
    <t>支  出  总  计</t>
  </si>
  <si>
    <t>2016年度濮阳开发区一般公共预算收入预算变动情况录入表</t>
  </si>
  <si>
    <t>预算数</t>
  </si>
  <si>
    <t>变动项目</t>
  </si>
  <si>
    <t>调整预算数</t>
  </si>
  <si>
    <t>上级专项调整数</t>
  </si>
  <si>
    <t>增加(减少)
预算指标</t>
  </si>
  <si>
    <t>小计</t>
  </si>
  <si>
    <t>企业上下划</t>
  </si>
  <si>
    <t xml:space="preserve">  个人所得税</t>
  </si>
  <si>
    <t xml:space="preserve">  车船税</t>
  </si>
  <si>
    <t xml:space="preserve">  船舶吨税</t>
  </si>
  <si>
    <t xml:space="preserve">  车辆购置税</t>
  </si>
  <si>
    <t xml:space="preserve">  关税</t>
  </si>
  <si>
    <t xml:space="preserve">  耕地占用税</t>
  </si>
  <si>
    <t xml:space="preserve">  契税</t>
  </si>
  <si>
    <t xml:space="preserve">  烟叶税</t>
  </si>
  <si>
    <t xml:space="preserve">  其他收入</t>
  </si>
  <si>
    <t>2016年度濮阳开发区一般公共预算支出预算变动及结余、结转情况录入表</t>
  </si>
  <si>
    <t>预算结余</t>
  </si>
  <si>
    <t>结转下年使用数</t>
  </si>
  <si>
    <t>返还性收入</t>
  </si>
  <si>
    <t>一般性转
移支付</t>
  </si>
  <si>
    <t>专项转移支付</t>
  </si>
  <si>
    <t>上年结转
使用数</t>
  </si>
  <si>
    <t>调入资金</t>
  </si>
  <si>
    <t>动支预
备费</t>
  </si>
  <si>
    <t>科目调剂</t>
  </si>
  <si>
    <t>本年短收安排</t>
  </si>
  <si>
    <t>动用预算稳定调节基金</t>
  </si>
  <si>
    <t>补助下级专款</t>
  </si>
  <si>
    <t>省补助计划单列市</t>
  </si>
  <si>
    <t xml:space="preserve">  其他共产党事务支出</t>
  </si>
  <si>
    <t xml:space="preserve">  其他一般公共服务支出</t>
  </si>
  <si>
    <t xml:space="preserve">  对外宣传</t>
  </si>
  <si>
    <t xml:space="preserve">  其他外交支出</t>
  </si>
  <si>
    <t xml:space="preserve">  现役部队</t>
  </si>
  <si>
    <t xml:space="preserve">  国防科研事业</t>
  </si>
  <si>
    <t xml:space="preserve">  专项工程</t>
  </si>
  <si>
    <t xml:space="preserve">  其他国防支出</t>
  </si>
  <si>
    <t xml:space="preserve">  其他公共安全支出</t>
  </si>
  <si>
    <t xml:space="preserve">  其他教育支出</t>
  </si>
  <si>
    <t xml:space="preserve">  其他科学技术支出</t>
  </si>
  <si>
    <t xml:space="preserve">  其他文化体育与传媒支出</t>
  </si>
  <si>
    <t xml:space="preserve">  其他社会保障和就业支出</t>
  </si>
  <si>
    <t xml:space="preserve">  其他医疗卫生与计划生育支出</t>
  </si>
  <si>
    <t xml:space="preserve">    其中:排污费安排的支出</t>
  </si>
  <si>
    <t xml:space="preserve">  已垦草原退耕还草</t>
  </si>
  <si>
    <t xml:space="preserve">  能源节约利用</t>
  </si>
  <si>
    <t xml:space="preserve">  可再生能源</t>
  </si>
  <si>
    <t xml:space="preserve">  循环经济</t>
  </si>
  <si>
    <t xml:space="preserve">  其他节能环保支出</t>
  </si>
  <si>
    <t xml:space="preserve">  城乡社区规划与管理</t>
  </si>
  <si>
    <t xml:space="preserve">  城乡社区环境卫生</t>
  </si>
  <si>
    <t xml:space="preserve">  建设市场管理与监督</t>
  </si>
  <si>
    <t xml:space="preserve">  其他城乡社区支出</t>
  </si>
  <si>
    <t xml:space="preserve">    其中:水资源费安排的支出</t>
  </si>
  <si>
    <t xml:space="preserve">  其他农林水支出</t>
  </si>
  <si>
    <t xml:space="preserve">  其他交通运输支出</t>
  </si>
  <si>
    <t xml:space="preserve">  其他资源勘探信息等支出</t>
  </si>
  <si>
    <t xml:space="preserve">  其他商业服务业等支出</t>
  </si>
  <si>
    <t xml:space="preserve">  其他金融支出</t>
  </si>
  <si>
    <t xml:space="preserve">  其他国土海洋气象等支出</t>
  </si>
  <si>
    <t>预备费</t>
  </si>
  <si>
    <t xml:space="preserve">  年初预留</t>
  </si>
  <si>
    <t>2016年度濮阳开发区政府性基金收支及结余情况录入表</t>
  </si>
  <si>
    <t>项目</t>
  </si>
  <si>
    <t>待偿债置换专项债券上年结余</t>
  </si>
  <si>
    <t>其中:调入专项收入</t>
  </si>
  <si>
    <t>补助下
级支出</t>
  </si>
  <si>
    <t>计划单列市
上解省支出</t>
  </si>
  <si>
    <t>项    目</t>
  </si>
  <si>
    <t>待偿债置换专项债券结余</t>
  </si>
  <si>
    <t>级支出</t>
  </si>
  <si>
    <t>政府性基金收入</t>
  </si>
  <si>
    <t>政府性基金支出</t>
  </si>
  <si>
    <t>政府性基金</t>
  </si>
  <si>
    <t>核电站乏燃料处理处置基金收入</t>
  </si>
  <si>
    <t>核电站乏燃料处理处置基金支出</t>
  </si>
  <si>
    <t>核电站乏燃料处理处置基金</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</si>
  <si>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</si>
  <si>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</si>
  <si>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</si>
  <si>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</si>
  <si>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</si>
  <si>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</si>
  <si>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国家电影事业发展专项资金收入</t>
  </si>
  <si>
    <t>国家电影事业发展专项资金相关支出</t>
  </si>
  <si>
    <t>国家电影事业发展专项资金</t>
  </si>
  <si>
    <t xml:space="preserve">  国家电影事业发展专项资金及对应专项债务收入安排的支出</t>
  </si>
  <si>
    <t xml:space="preserve">    资助国产影片放映</t>
  </si>
  <si>
    <t xml:space="preserve">    资助城市影院</t>
  </si>
  <si>
    <t xml:space="preserve">    资助少数民族电影译制</t>
  </si>
  <si>
    <t xml:space="preserve">    其他国家电影事业发展专项资金支出</t>
  </si>
  <si>
    <t xml:space="preserve">  国家电影事业发展专项资金债务付息支出</t>
  </si>
  <si>
    <t xml:space="preserve">  国家电影事业发展专项资金债务发行费用支出</t>
  </si>
  <si>
    <t>大中型水库移民后期扶持基金收入</t>
  </si>
  <si>
    <t>大中型水库移民后期扶持基金支出</t>
  </si>
  <si>
    <t>大中型水库移民后期扶持基金</t>
  </si>
  <si>
    <t xml:space="preserve">  移民补助</t>
  </si>
  <si>
    <t xml:space="preserve">  基础设施建设和经济发展</t>
  </si>
  <si>
    <t xml:space="preserve">  其他大中型水库移民后期扶持基金支出</t>
  </si>
  <si>
    <t>小型水库移民扶助基金收入</t>
  </si>
  <si>
    <t>小型水库移民扶助基金相关支出</t>
  </si>
  <si>
    <t>小型水库移民扶助基金</t>
  </si>
  <si>
    <t xml:space="preserve">  小型水库移民扶助基金及对应专项债务收入安排的支出</t>
  </si>
  <si>
    <t xml:space="preserve">    移民补助</t>
  </si>
  <si>
    <t xml:space="preserve">    基础设施建设和经济发展</t>
  </si>
  <si>
    <t xml:space="preserve">    其他小型水库移民扶助基金支出</t>
  </si>
  <si>
    <t xml:space="preserve">  小型水库移民扶助基金债务付息支出</t>
  </si>
  <si>
    <t xml:space="preserve">  小型水库移民扶助基金债务发行费用支出</t>
  </si>
  <si>
    <t>可再生能源电价附加收入</t>
  </si>
  <si>
    <t>可再生能源电价附加收入安排的支出</t>
  </si>
  <si>
    <t>可再生能源电价附加</t>
  </si>
  <si>
    <t xml:space="preserve">  风力发电补助</t>
  </si>
  <si>
    <t xml:space="preserve">  太阳能发电补助</t>
  </si>
  <si>
    <t xml:space="preserve">  生物质能发电补助</t>
  </si>
  <si>
    <t xml:space="preserve">  其他可再生能源电价附加收入安排的支出</t>
  </si>
  <si>
    <t>废弃电器电子产品处理基金收入</t>
  </si>
  <si>
    <t>废弃电器电子产品处理基金支出</t>
  </si>
  <si>
    <t>废弃电器电子产品处理基金</t>
  </si>
  <si>
    <t xml:space="preserve">  国家税务局征收的废弃电器电子产品处理基金收入</t>
  </si>
  <si>
    <t xml:space="preserve">  回收处理费用补贴</t>
  </si>
  <si>
    <t xml:space="preserve">  国家税务局征收的废弃电器电子产品处理基金</t>
  </si>
  <si>
    <t xml:space="preserve">  海关征收的废弃电器电子产品处理基金收入</t>
  </si>
  <si>
    <t xml:space="preserve">  信息系统建设</t>
  </si>
  <si>
    <t xml:space="preserve">  海关征收的废弃电器电子产品处理基金</t>
  </si>
  <si>
    <t xml:space="preserve">  基金征管经费</t>
  </si>
  <si>
    <t xml:space="preserve">  其他废弃电器电子产品处理基金支出</t>
  </si>
  <si>
    <t>国有土地使用权出让收入</t>
  </si>
  <si>
    <t>国有土地使用权出让相关支出</t>
  </si>
  <si>
    <t>国有土地使用权出让</t>
  </si>
  <si>
    <t xml:space="preserve">  土地出让价款收入</t>
  </si>
  <si>
    <t xml:space="preserve">  国有土地使用权出让收入及对应专项债务收入安排的支出</t>
  </si>
  <si>
    <t xml:space="preserve">  土地出让价款</t>
  </si>
  <si>
    <t xml:space="preserve">  补缴的土地价款</t>
  </si>
  <si>
    <t xml:space="preserve">    征地和拆迁补偿支出</t>
  </si>
  <si>
    <t xml:space="preserve">  划拨土地收入</t>
  </si>
  <si>
    <t xml:space="preserve">    土地开发支出</t>
  </si>
  <si>
    <t xml:space="preserve">  划拨土地</t>
  </si>
  <si>
    <t xml:space="preserve">  缴纳新增建设用地土地有偿使用费</t>
  </si>
  <si>
    <t xml:space="preserve">    城市建设支出</t>
  </si>
  <si>
    <t xml:space="preserve">  其他土地出让收入</t>
  </si>
  <si>
    <t xml:space="preserve">    农村基础设施建设支出</t>
  </si>
  <si>
    <t xml:space="preserve">  其他土地出让</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</si>
  <si>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</si>
  <si>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</si>
  <si>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</si>
  <si>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</si>
  <si>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</si>
  <si>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</si>
  <si>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2120899</t>
  </si>
  <si>
    <t xml:space="preserve">    其他国有土地使用权出让收入安排的支出</t>
  </si>
  <si>
    <t xml:space="preserve">  国有土地使用权出让债务付息支出</t>
  </si>
  <si>
    <t xml:space="preserve">  国有土地使用权出让债务发行费用支出</t>
  </si>
  <si>
    <t>城市公用事业附加收入</t>
  </si>
  <si>
    <t>城市公用事业附加相关支出</t>
  </si>
  <si>
    <t>城市公用事业附加</t>
  </si>
  <si>
    <t xml:space="preserve">  城市公用事业附加及对应专项债务收入安排的支出</t>
  </si>
  <si>
    <t xml:space="preserve">    城市公共设施</t>
  </si>
  <si>
    <t xml:space="preserve">    城市环境卫生</t>
  </si>
  <si>
    <t xml:space="preserve">    公有房屋</t>
  </si>
  <si>
    <t xml:space="preserve">    城市防洪</t>
  </si>
  <si>
    <t xml:space="preserve">    其他城市公用事业附加安排的支出</t>
  </si>
  <si>
    <t xml:space="preserve">  城市公用事业附加债务付息支出</t>
  </si>
  <si>
    <t xml:space="preserve">  城市公用事业附加债务发行费用支出</t>
  </si>
  <si>
    <t>国有土地收益基金收入</t>
  </si>
  <si>
    <t>国有土地收益基金相关支出</t>
  </si>
  <si>
    <t>国有土地收益基金</t>
  </si>
  <si>
    <t xml:space="preserve">  国有土地收益基金及对应专项债务收入安排的支出</t>
  </si>
  <si>
    <t xml:space="preserve">    其他国有土地收益基金支出</t>
  </si>
  <si>
    <t xml:space="preserve">  国有土地收益基金债务付息支出</t>
  </si>
  <si>
    <t xml:space="preserve">  国有土地收益基金债务发行费用支出</t>
  </si>
  <si>
    <t>农业土地开发资金收入</t>
  </si>
  <si>
    <t>农业土地开发资金相关支出</t>
  </si>
  <si>
    <t>农业土地开发资金</t>
  </si>
  <si>
    <t xml:space="preserve">  农业土地开发资金及对应专项债务收入安排的支出</t>
  </si>
  <si>
    <t xml:space="preserve">  农业土地开发资金债务付息支出</t>
  </si>
  <si>
    <t xml:space="preserve">  农业土地开发资金债务发行费用支出</t>
  </si>
  <si>
    <t>新增建设用地土地有偿使用费收入</t>
  </si>
  <si>
    <t>新增建设用地土地有偿使用费相关支出</t>
  </si>
  <si>
    <t>新增建设用地土地有偿使用费</t>
  </si>
  <si>
    <t xml:space="preserve">  中央新增建设用地土地有偿使用费收入</t>
  </si>
  <si>
    <t xml:space="preserve">  新增建设用地土地有偿使用费及对应专项债务收入安排的支出</t>
  </si>
  <si>
    <t xml:space="preserve">  中央新增建设用地土地有偿使用费</t>
  </si>
  <si>
    <t xml:space="preserve">  地方新增建设用地土地有偿使用费收入</t>
  </si>
  <si>
    <t xml:space="preserve">    耕地开发专项支出</t>
  </si>
  <si>
    <t xml:space="preserve">  地方新增建设用地土地有偿使用费</t>
  </si>
  <si>
    <t xml:space="preserve">    基本农田建设和保护支出</t>
  </si>
  <si>
    <t xml:space="preserve">    土地整理支出</t>
  </si>
  <si>
    <t xml:space="preserve">    用于地震灾后恢复重建的支出</t>
  </si>
  <si>
    <t xml:space="preserve">    其他新增建设用地土地有偿使用费安排的支出</t>
  </si>
  <si>
    <t xml:space="preserve">  新增建设用地土地有偿使用费债务付息支出</t>
  </si>
  <si>
    <t xml:space="preserve">  新增建设用地土地有偿使用费债务发行费用支出</t>
  </si>
  <si>
    <t>城市基础设施配套费收入</t>
  </si>
  <si>
    <t>城市基础设施配套费相关支出</t>
  </si>
  <si>
    <t>城市基础设施配套费</t>
  </si>
  <si>
    <t xml:space="preserve">  城市基础设施配套费及对应专项债务收入安排的支出</t>
  </si>
  <si>
    <t xml:space="preserve">    其他城市基础设施配套费安排的支出</t>
  </si>
  <si>
    <t xml:space="preserve">  城市基础设施配套费债务付息支出</t>
  </si>
  <si>
    <t xml:space="preserve">  城市基础设施配套费债务发行费用支出</t>
  </si>
  <si>
    <t>污水处理费收入</t>
  </si>
  <si>
    <t>污水处理费相关支出</t>
  </si>
  <si>
    <t>污水处理费</t>
  </si>
  <si>
    <t xml:space="preserve">  污水处理费及对应专项债务收入安排的支出</t>
  </si>
  <si>
    <t xml:space="preserve">    污水处理设施建设和运营</t>
  </si>
  <si>
    <t xml:space="preserve">    代征手续费</t>
  </si>
  <si>
    <t xml:space="preserve">    其他污水处理费安排的支出</t>
  </si>
  <si>
    <t xml:space="preserve">  污水处理费债务付息支出</t>
  </si>
  <si>
    <t xml:space="preserve">  污水处理费债务发行费用支出</t>
  </si>
  <si>
    <t>新菜地开发建设基金收入</t>
  </si>
  <si>
    <t>新菜地开发建设基金相关支出</t>
  </si>
  <si>
    <t>新菜地开发建设基金</t>
  </si>
  <si>
    <t xml:space="preserve">  新菜地开发建设基金及对应专项债务收入安排的支出</t>
  </si>
  <si>
    <t xml:space="preserve">    开发新菜地工程</t>
  </si>
  <si>
    <t xml:space="preserve">    改造老菜地工程</t>
  </si>
  <si>
    <t xml:space="preserve">    设备购置</t>
  </si>
  <si>
    <t xml:space="preserve">    技术培训与推广</t>
  </si>
  <si>
    <t xml:space="preserve">    其他新菜地开发建设基金支出</t>
  </si>
  <si>
    <t xml:space="preserve">  新菜地开发建设基金债务付息支出</t>
  </si>
  <si>
    <t xml:space="preserve">  新菜地开发建设基金债务发行费用支出</t>
  </si>
  <si>
    <t>大中型水库库区基金收入</t>
  </si>
  <si>
    <t>大中型水库库区基金相关支出</t>
  </si>
  <si>
    <t>大中型水库库区基金</t>
  </si>
  <si>
    <t xml:space="preserve">  中央大中型水库库区基金收入</t>
  </si>
  <si>
    <t xml:space="preserve">  大中型水库库区基金及对应专项债务收入安排的支出</t>
  </si>
  <si>
    <t xml:space="preserve">  中央大中型水库库区基金</t>
  </si>
  <si>
    <t xml:space="preserve">  地方大中型水库库区基金收入</t>
  </si>
  <si>
    <t xml:space="preserve">  地方大中型水库库区基金</t>
  </si>
  <si>
    <t xml:space="preserve">    解决移民遗留问题</t>
  </si>
  <si>
    <t xml:space="preserve">    库区防护工程维护</t>
  </si>
  <si>
    <t xml:space="preserve">    其他大中型水库库区基金支出</t>
  </si>
  <si>
    <t xml:space="preserve">  大中型水库库区基金债务付息支出</t>
  </si>
  <si>
    <t xml:space="preserve">  大中型水库库区基金债务发行费用支出</t>
  </si>
  <si>
    <t>三峡水库库区基金收入</t>
  </si>
  <si>
    <t>三峡水库库区基金支出</t>
  </si>
  <si>
    <t>三峡水库库区基金</t>
  </si>
  <si>
    <t xml:space="preserve">  解决移民遗留问题</t>
  </si>
  <si>
    <t xml:space="preserve">  库区维护和管理</t>
  </si>
  <si>
    <t xml:space="preserve">  其他三峡水库库区基金支出</t>
  </si>
  <si>
    <t>南水北调工程基金收入</t>
  </si>
  <si>
    <t>南水北调工程基金相关支出</t>
  </si>
  <si>
    <t>南水北调工程基金</t>
  </si>
  <si>
    <t xml:space="preserve">  南水北调工程基金及对应专项债务收入安排的支出</t>
  </si>
  <si>
    <t xml:space="preserve">    偿还南水北调工程贷款本息</t>
  </si>
  <si>
    <t xml:space="preserve">  南水北调工程基金债务付息支出</t>
  </si>
  <si>
    <t xml:space="preserve">  南水北调工程基金债务发行费用支出</t>
  </si>
  <si>
    <t>国家重大水利工程建设基金收入</t>
  </si>
  <si>
    <t>国家重大水利工程建设相关支出</t>
  </si>
  <si>
    <t>国家重大水利工程建设基金</t>
  </si>
  <si>
    <t xml:space="preserve">  南水北调工程建设资金</t>
  </si>
  <si>
    <t xml:space="preserve">  国家重大水利工程建设基金及对应专项债务收入安排的支出</t>
  </si>
  <si>
    <t xml:space="preserve">  三峡工程后续工作资金</t>
  </si>
  <si>
    <t xml:space="preserve">  省级重大水利工程建设资金</t>
  </si>
  <si>
    <t xml:space="preserve">    三峡工程后续工作</t>
  </si>
  <si>
    <t xml:space="preserve">    地方重大水利工程建设</t>
  </si>
  <si>
    <t xml:space="preserve">    其他重大水利工程建设基金支出</t>
  </si>
  <si>
    <t xml:space="preserve">  国家重大水利工程建设基金债务付息支出</t>
  </si>
  <si>
    <t xml:space="preserve">  国家重大水利工程建设基金债务发行费用支出</t>
  </si>
  <si>
    <t>海南省高等级公路车辆通行附加费收入</t>
  </si>
  <si>
    <t>海南省高等级公路车辆通行附加费相关支出</t>
  </si>
  <si>
    <t>海南省高等级公路车辆通行附加费</t>
  </si>
  <si>
    <t xml:space="preserve">  海南省高等级公路车辆通行附加费及对应专项债务收入安排的支出</t>
  </si>
  <si>
    <t xml:space="preserve">    公路建设</t>
  </si>
  <si>
    <t xml:space="preserve">    公路还贷</t>
  </si>
  <si>
    <t xml:space="preserve">    其他海南省高等级公路车辆通行附加费安排的支出</t>
  </si>
  <si>
    <t xml:space="preserve">  海南省高等级公路车辆通行附加费债务付息支出</t>
  </si>
  <si>
    <t xml:space="preserve">  海南省高等级公路车辆通行附加费债务发行费用支出</t>
  </si>
  <si>
    <t>车辆通行费</t>
  </si>
  <si>
    <t>车辆通行费相关支出</t>
  </si>
  <si>
    <t xml:space="preserve">  车辆通行费及对应专项债务收入安排的支出</t>
  </si>
  <si>
    <t xml:space="preserve">    政府还贷公路养护</t>
  </si>
  <si>
    <t xml:space="preserve">    政府还贷公路管理</t>
  </si>
  <si>
    <t xml:space="preserve">    其他车辆通行费安排的支出</t>
  </si>
  <si>
    <t xml:space="preserve">  车辆通行费债务付息支出</t>
  </si>
  <si>
    <t xml:space="preserve">  车辆通行费债务发行费用支出</t>
  </si>
  <si>
    <t>港口建设费收入</t>
  </si>
  <si>
    <t>港口建设费相关支出</t>
  </si>
  <si>
    <t>港口建设费</t>
  </si>
  <si>
    <t xml:space="preserve">  港口建设费及对应专项债务收入安排的支出</t>
  </si>
  <si>
    <t xml:space="preserve">    航道建设和维护</t>
  </si>
  <si>
    <t xml:space="preserve">    航运保障系统建设</t>
  </si>
  <si>
    <t xml:space="preserve">    其他港口建设费安排的支出</t>
  </si>
  <si>
    <t xml:space="preserve">  港口建设费债务付息支出</t>
  </si>
  <si>
    <t xml:space="preserve">  港口建设费债务发行费用支出</t>
  </si>
  <si>
    <t>铁路建设基金收入</t>
  </si>
  <si>
    <t>铁路建设基金支出</t>
  </si>
  <si>
    <t>铁路建设基金</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</si>
  <si>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</si>
  <si>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</si>
  <si>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</si>
  <si>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</si>
  <si>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</si>
  <si>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</si>
  <si>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</si>
  <si>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</si>
  <si>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船舶油污损害赔偿基金收入</t>
  </si>
  <si>
    <t>船舶油污损害赔偿基金支出</t>
  </si>
  <si>
    <t>船舶油污损害赔偿基金</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</si>
  <si>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</si>
  <si>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</si>
  <si>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</si>
  <si>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</si>
  <si>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</si>
  <si>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</si>
  <si>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t>
  </si>
  <si>
    <t>民航发展基金收入</t>
  </si>
  <si>
    <t>民航发展基金支出</t>
  </si>
  <si>
    <t>民航发展基金</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</si>
  <si>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</si>
  <si>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</si>
  <si>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</si>
  <si>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</si>
  <si>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</si>
  <si>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</si>
  <si>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</si>
  <si>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</si>
  <si>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散装水泥专项资金收入</t>
  </si>
  <si>
    <t>散装水泥专项资金相关支出</t>
  </si>
  <si>
    <t>散装水泥专项资金</t>
  </si>
  <si>
    <t>　　　　　　　　　　　　　　　　　　　　　　　　　　　　　　　　　　　　　　　　</t>
  </si>
  <si>
    <t xml:space="preserve">  散装水泥专项资金及对应专项债务收入安排的支出</t>
  </si>
  <si>
    <t xml:space="preserve">    建设专用设施</t>
  </si>
  <si>
    <t xml:space="preserve">    专用设备购置和维修</t>
  </si>
  <si>
    <t xml:space="preserve">    贷款贴息</t>
  </si>
  <si>
    <t xml:space="preserve">    技术研发与推广</t>
  </si>
  <si>
    <t xml:space="preserve">    宣传</t>
  </si>
  <si>
    <t xml:space="preserve">    其他散装水泥专项资金支出</t>
  </si>
  <si>
    <t xml:space="preserve">  散装水泥专项资金债务付息支出</t>
  </si>
  <si>
    <t xml:space="preserve">  散装水泥专项资金债务发行费用支出</t>
  </si>
  <si>
    <t>新型墙体材料专项基金收入</t>
  </si>
  <si>
    <t>新型墙体材料专项基金相关支出</t>
  </si>
  <si>
    <t>新型墙体材料专项基金</t>
  </si>
  <si>
    <t xml:space="preserve">  新型墙体材料专项基金及对应专项债务收入安排的支出</t>
  </si>
  <si>
    <t xml:space="preserve">    技改贴息和补助</t>
  </si>
  <si>
    <t xml:space="preserve">    技术研发和推广</t>
  </si>
  <si>
    <t xml:space="preserve">    示范项目补贴</t>
  </si>
  <si>
    <t xml:space="preserve">    宣传和培训</t>
  </si>
  <si>
    <t xml:space="preserve">    其他新型墙体材料专项基金支出</t>
  </si>
  <si>
    <t xml:space="preserve">  新型墙体材料专项基金债务付息支出</t>
  </si>
  <si>
    <t xml:space="preserve">  新型墙体材料专项基金债务发行费用支出</t>
  </si>
  <si>
    <t>农网还贷资金收入</t>
  </si>
  <si>
    <t>农网还贷资金支出</t>
  </si>
  <si>
    <t>农网还贷资金</t>
  </si>
  <si>
    <t xml:space="preserve">  中央农网还贷资金收入</t>
  </si>
  <si>
    <t xml:space="preserve">  中央农网还贷资金支出</t>
  </si>
  <si>
    <t xml:space="preserve">  中央农网还贷资金</t>
  </si>
  <si>
    <t xml:space="preserve">  地方农网还贷资金收入</t>
  </si>
  <si>
    <t xml:space="preserve">  地方农网还贷资金支出</t>
  </si>
  <si>
    <t xml:space="preserve">  地方农网还贷资金</t>
  </si>
  <si>
    <t xml:space="preserve">  其他农网还贷资金支出</t>
  </si>
  <si>
    <t>旅游发展基金收入</t>
  </si>
  <si>
    <t>旅游发展基金支出</t>
  </si>
  <si>
    <t>旅游发展基金</t>
  </si>
  <si>
    <t xml:space="preserve">  宣传促销</t>
  </si>
  <si>
    <t xml:space="preserve">  行业规划</t>
  </si>
  <si>
    <t xml:space="preserve">  旅游事业补助</t>
  </si>
  <si>
    <t xml:space="preserve">  地方旅游开发项目补助</t>
  </si>
  <si>
    <t xml:space="preserve">  其他旅游发展基金支出</t>
  </si>
  <si>
    <t>中央特别国债经营基金收入</t>
  </si>
  <si>
    <t>中央特别国债经营基金支出</t>
  </si>
  <si>
    <t>中央特别国债经营基金</t>
  </si>
  <si>
    <t>中央特别国债经营基金财务收入</t>
  </si>
  <si>
    <t>中央特别国债经营基金财务支出</t>
  </si>
  <si>
    <t>中央特别国债经营基金财务</t>
  </si>
  <si>
    <t>彩票发行机构和彩票销售机构的业务费用</t>
  </si>
  <si>
    <t>彩票发行销售机构业务费安排的支出</t>
  </si>
  <si>
    <t xml:space="preserve">  福利彩票发行机构的业务费用</t>
  </si>
  <si>
    <t xml:space="preserve">  福利彩票发行机构的业务费支出</t>
  </si>
  <si>
    <t xml:space="preserve">  体育彩票发行机构的业务费用</t>
  </si>
  <si>
    <t xml:space="preserve">  体育彩票发行机构的业务费支出</t>
  </si>
  <si>
    <t xml:space="preserve">  福利彩票销售机构的业务费用</t>
  </si>
  <si>
    <t xml:space="preserve">  福利彩票销售机构的业务费支出</t>
  </si>
  <si>
    <t xml:space="preserve">  体育彩票销售机构的业务费用</t>
  </si>
  <si>
    <t xml:space="preserve">  体育彩票销售机构的业务费支出</t>
  </si>
  <si>
    <t xml:space="preserve">  彩票兑奖周转金</t>
  </si>
  <si>
    <t xml:space="preserve">  彩票兑奖周转金支出</t>
  </si>
  <si>
    <t xml:space="preserve">  彩票发行销售风险基金</t>
  </si>
  <si>
    <t xml:space="preserve">  彩票发行销售风险基金支出</t>
  </si>
  <si>
    <t xml:space="preserve">  彩票市场调控资金收入</t>
  </si>
  <si>
    <t xml:space="preserve">  彩票市场调控资金支出</t>
  </si>
  <si>
    <t xml:space="preserve">  彩票市场调控资金</t>
  </si>
  <si>
    <t xml:space="preserve">  其他彩票发行销售机构业务费安排的支出</t>
  </si>
  <si>
    <t>彩票公益金收入</t>
  </si>
  <si>
    <t>彩票公益金相关支出</t>
  </si>
  <si>
    <t>彩票公益金</t>
  </si>
  <si>
    <t xml:space="preserve">  福利彩票公益金收入</t>
  </si>
  <si>
    <t xml:space="preserve">  彩票公益金及对应专项债务收入安排的支出</t>
  </si>
  <si>
    <t xml:space="preserve">  福利彩票公益金</t>
  </si>
  <si>
    <t xml:space="preserve">  体育彩票公益金收入</t>
  </si>
  <si>
    <t xml:space="preserve">    用于补充全国社会保障基金的彩票公益金支出</t>
  </si>
  <si>
    <t xml:space="preserve">  体育彩票公益金</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</si>
  <si>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</si>
  <si>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</si>
  <si>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</si>
  <si>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</si>
  <si>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</si>
  <si>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</si>
  <si>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</si>
  <si>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</si>
  <si>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</si>
  <si>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</si>
  <si>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彩票公益金债务付息支出</t>
  </si>
  <si>
    <t xml:space="preserve">  彩票公益金债务发行费用支出</t>
  </si>
  <si>
    <t>烟草企业上缴专项收入</t>
  </si>
  <si>
    <t>烟草企业上缴专项收入安排的支出</t>
  </si>
  <si>
    <t>烟草企业上缴专项</t>
  </si>
  <si>
    <t>其他政府性基金收入</t>
  </si>
  <si>
    <t>其他政府性基金相关支出</t>
  </si>
  <si>
    <t>其他政府性基金</t>
  </si>
  <si>
    <t xml:space="preserve">  其他政府性基金及对应专项债务收入安排的支出</t>
  </si>
  <si>
    <t xml:space="preserve">  其他政府性基金债务付息支出</t>
  </si>
  <si>
    <t xml:space="preserve">  其他政府性基金债务发行费用支出</t>
  </si>
  <si>
    <t>2016年度濮阳开发区政府性基金转移性收支决算录入表</t>
  </si>
  <si>
    <t>政府性基金上级补助收入</t>
  </si>
  <si>
    <t>政府性基金补助下级支出</t>
  </si>
  <si>
    <t>政府性基金下级上解收入</t>
  </si>
  <si>
    <t>政府性基金上解上级支出</t>
  </si>
  <si>
    <t>政府性基金上年结余</t>
  </si>
  <si>
    <t>政府性基金调入资金</t>
  </si>
  <si>
    <t>政府性基金调出资金</t>
  </si>
  <si>
    <t xml:space="preserve">  一般公共预算调入</t>
  </si>
  <si>
    <t xml:space="preserve">  调入专项收入</t>
  </si>
  <si>
    <t xml:space="preserve">  地方政府专项债务还本支出</t>
  </si>
  <si>
    <t xml:space="preserve">    专项债务收入</t>
  </si>
  <si>
    <t xml:space="preserve">  地方政府专项债务转贷收入</t>
  </si>
  <si>
    <t>政府性基金省补助计划单列市收入</t>
  </si>
  <si>
    <t>政府性基金计划单列市上解省支出</t>
  </si>
  <si>
    <t>政府性基金计划单列市上解省收入</t>
  </si>
  <si>
    <t>政府性基金省补助计划单列市支出</t>
  </si>
  <si>
    <t>政府性基金年终结余</t>
  </si>
  <si>
    <t>收　　入　　总　　计　</t>
  </si>
  <si>
    <t>支　　出　　总　　计　</t>
  </si>
  <si>
    <t>2016年度濮阳开发区政府性基金收入预算变动情况录入表</t>
  </si>
  <si>
    <t>增加（减少）
预算指标</t>
  </si>
  <si>
    <t>2016年度濮阳开发区政府性基金支出预算变动情况录入表</t>
  </si>
  <si>
    <t>专项补助</t>
  </si>
  <si>
    <t>动用上年结余</t>
  </si>
  <si>
    <t>本年超、短收安排</t>
  </si>
  <si>
    <t xml:space="preserve">  核电站乏燃料处理处置基金支出</t>
  </si>
  <si>
    <t xml:space="preserve">  大中型水库移民后期扶持基金支出</t>
  </si>
  <si>
    <t xml:space="preserve">  可再生能源电价附加收入安排的支出</t>
  </si>
  <si>
    <t xml:space="preserve">  废弃电器电子产品处理基金支出</t>
  </si>
  <si>
    <t xml:space="preserve">  三峡水库库区基金支出</t>
  </si>
  <si>
    <t xml:space="preserve">  铁路建设基金支出</t>
  </si>
  <si>
    <t xml:space="preserve">  船舶油污损害赔偿基金支出</t>
  </si>
  <si>
    <t xml:space="preserve">  民航发展基金支出</t>
  </si>
  <si>
    <t xml:space="preserve">  农网还贷资金支出</t>
  </si>
  <si>
    <t xml:space="preserve">  旅游发展基金支出</t>
  </si>
  <si>
    <t xml:space="preserve">    中央特别国债经营基金支出</t>
  </si>
  <si>
    <t xml:space="preserve">    中央特别国债经营基金财务支出</t>
  </si>
  <si>
    <t>其他支出</t>
  </si>
  <si>
    <t xml:space="preserve">  彩票发行销售机构业务费安排的支出</t>
  </si>
  <si>
    <t xml:space="preserve">  烟草企业上缴专项收入安排的支出</t>
  </si>
  <si>
    <t>2016年度濮阳开发区国有资本经营收支决算录入表</t>
  </si>
  <si>
    <t>国有资本经营收入</t>
  </si>
  <si>
    <t>国有资本经营支出</t>
  </si>
  <si>
    <t xml:space="preserve">    国有资本经营预算补充社保基金支出</t>
  </si>
  <si>
    <t xml:space="preserve">      烟草企业利润收入</t>
  </si>
  <si>
    <t>国有资本经营预算支出</t>
  </si>
  <si>
    <t xml:space="preserve">      石油石化企业利润收入</t>
  </si>
  <si>
    <t>　解决历史遗留问题及改革成本支出</t>
  </si>
  <si>
    <t xml:space="preserve">      电力企业利润收入</t>
  </si>
  <si>
    <t>　　厂办大集体改革支出</t>
  </si>
  <si>
    <t xml:space="preserve">      电信企业利润收入</t>
  </si>
  <si>
    <t>　　"三供一业"移交补助支出</t>
  </si>
  <si>
    <t xml:space="preserve">      煤炭企业利润收入</t>
  </si>
  <si>
    <t>　　国有企业办职教幼教补助支出</t>
  </si>
  <si>
    <t xml:space="preserve">      有色冶金采掘企业利润收入</t>
  </si>
  <si>
    <t>　　国有企业办公共服务机构移交补助支出</t>
  </si>
  <si>
    <t xml:space="preserve">      钢铁企业利润收入</t>
  </si>
  <si>
    <t>　　国有企业退休人员社会化管理补助支出</t>
  </si>
  <si>
    <t xml:space="preserve">      化工企业利润收入</t>
  </si>
  <si>
    <t>　　国有企业棚户区改造支出</t>
  </si>
  <si>
    <t xml:space="preserve">      运输企业利润收入</t>
  </si>
  <si>
    <t>　　国有企业改革成本支出</t>
  </si>
  <si>
    <t xml:space="preserve">      电子企业利润收入</t>
  </si>
  <si>
    <t>　　离休干部医药费补助支出</t>
  </si>
  <si>
    <t xml:space="preserve">      机械企业利润收入</t>
  </si>
  <si>
    <t>　　其他解决历史遗留问题及改革成本支出</t>
  </si>
  <si>
    <t xml:space="preserve">      投资服务企业利润收入</t>
  </si>
  <si>
    <t>　国有企业资本金注入</t>
  </si>
  <si>
    <t xml:space="preserve">      纺织轻工企业利润收入</t>
  </si>
  <si>
    <t>　　国有经济结构调整支出</t>
  </si>
  <si>
    <t xml:space="preserve">      贸易企业利润收入</t>
  </si>
  <si>
    <t>　　公益性设施投资支出</t>
  </si>
  <si>
    <t xml:space="preserve">      建筑施工企业利润收入</t>
  </si>
  <si>
    <t>　　前瞻性战略性产业发展支出</t>
  </si>
  <si>
    <t xml:space="preserve">      房地产企业利润收入</t>
  </si>
  <si>
    <t>　　生态环境保护支出</t>
  </si>
  <si>
    <t xml:space="preserve">      建材企业利润收入</t>
  </si>
  <si>
    <t>　　支持科技进步支出</t>
  </si>
  <si>
    <t xml:space="preserve">      境外企业利润收入</t>
  </si>
  <si>
    <t>　　保障国家经济安全支出</t>
  </si>
  <si>
    <t xml:space="preserve">      对外合作企业利润收入</t>
  </si>
  <si>
    <t>　　对外投资合作支出</t>
  </si>
  <si>
    <t xml:space="preserve">      医药企业利润收入</t>
  </si>
  <si>
    <t>　　其他国有企业资本金注入</t>
  </si>
  <si>
    <t xml:space="preserve">      农林牧渔企业利润收入</t>
  </si>
  <si>
    <t>　国有企业政策性补贴(款)</t>
  </si>
  <si>
    <t xml:space="preserve">      邮政企业利润收入</t>
  </si>
  <si>
    <t>　　国有企业政策性补贴(项)</t>
  </si>
  <si>
    <t xml:space="preserve">      军工企业利润收入</t>
  </si>
  <si>
    <t>　金融国有资本经营预算支出</t>
  </si>
  <si>
    <t xml:space="preserve">      转制科研院所利润收入</t>
  </si>
  <si>
    <t>　　资本性支出</t>
  </si>
  <si>
    <t xml:space="preserve">      地质勘查企业利润收入</t>
  </si>
  <si>
    <t>　　改革性支出</t>
  </si>
  <si>
    <t xml:space="preserve">      卫生体育福利企业利润收入</t>
  </si>
  <si>
    <t>　　其他金融国有资本经营预算支出</t>
  </si>
  <si>
    <t xml:space="preserve">      教育文化广播企业利润收入</t>
  </si>
  <si>
    <t>　其他国有资本经营预算支出(款)</t>
  </si>
  <si>
    <t xml:space="preserve">      科学研究企业利润收入</t>
  </si>
  <si>
    <t>　　其他国有资本经营预算支出(项)</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</si>
  <si>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</si>
  <si>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</si>
  <si>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</si>
  <si>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</si>
  <si>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金融企业公司股利、股息收入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</si>
  <si>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</si>
  <si>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</si>
  <si>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</si>
  <si>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</si>
  <si>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</si>
  <si>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</si>
  <si>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</si>
  <si>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</si>
  <si>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</si>
  <si>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</si>
  <si>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2016年度濮阳开发区国有资本经营转移性收支决算录入表</t>
  </si>
  <si>
    <t>国有资本经营上级补助收入</t>
  </si>
  <si>
    <t>国有资本经营补助下级支出</t>
  </si>
  <si>
    <t>国有资本经营预算上年结余</t>
  </si>
  <si>
    <t>国有资本经营预算调出资金</t>
  </si>
  <si>
    <t>国有资本经营省补助计划单列市收入</t>
  </si>
  <si>
    <t>国有资本经营省补助计划单列市支出</t>
  </si>
  <si>
    <t>国有资本经营预算年终结余</t>
  </si>
  <si>
    <t>第四部分:政府性收支及资产负债表</t>
  </si>
  <si>
    <t>2016年度濮阳开发区社会保险基金收支决算录入表</t>
  </si>
  <si>
    <t>合计</t>
  </si>
  <si>
    <t>企业职工基本养老保险基金</t>
  </si>
  <si>
    <t>城乡居民基本养老保险基金</t>
  </si>
  <si>
    <t>机关事业单位基本养老保险基金</t>
  </si>
  <si>
    <t>城镇职工基本医疗保险基金</t>
  </si>
  <si>
    <t>居民基本医疗保险基金</t>
  </si>
  <si>
    <t>工伤保险基金</t>
  </si>
  <si>
    <t>失业保险基金</t>
  </si>
  <si>
    <t xml:space="preserve">生育保险基金 </t>
  </si>
  <si>
    <t>一、收入</t>
  </si>
  <si>
    <t xml:space="preserve">   其中:1.保险费收入</t>
  </si>
  <si>
    <t xml:space="preserve">        2.投资收益</t>
  </si>
  <si>
    <t xml:space="preserve">        3.财政补贴收入</t>
  </si>
  <si>
    <t xml:space="preserve">        4.其他收入</t>
  </si>
  <si>
    <t xml:space="preserve">        5.转移收入</t>
  </si>
  <si>
    <t>二、支出</t>
  </si>
  <si>
    <t xml:space="preserve">   其中:1.社会保险待遇支出</t>
  </si>
  <si>
    <t xml:space="preserve">        2.其他支出</t>
  </si>
  <si>
    <t xml:space="preserve">        3.转移支出</t>
  </si>
  <si>
    <t>三、本年收支结余</t>
  </si>
  <si>
    <t>四、年末滚存结余</t>
  </si>
  <si>
    <t>2016年度濮阳开发区预算资金年终资产负债录入表</t>
  </si>
  <si>
    <t>会计科目</t>
  </si>
  <si>
    <t>期初数</t>
  </si>
  <si>
    <t>期末数</t>
  </si>
  <si>
    <t>其中：本级</t>
  </si>
  <si>
    <t>其中: 本级</t>
  </si>
  <si>
    <t xml:space="preserve">资产             </t>
  </si>
  <si>
    <t xml:space="preserve">  国库存款</t>
  </si>
  <si>
    <t>　国库现金管理存款</t>
  </si>
  <si>
    <t xml:space="preserve">  其他财政存款</t>
  </si>
  <si>
    <t>　财政零余额账户存款</t>
  </si>
  <si>
    <t xml:space="preserve">  有价证券</t>
  </si>
  <si>
    <t xml:space="preserve">  在途款</t>
  </si>
  <si>
    <t xml:space="preserve">  预拨经费</t>
  </si>
  <si>
    <t>　借出款项</t>
  </si>
  <si>
    <t>　应收股利</t>
  </si>
  <si>
    <t xml:space="preserve">  与下级往来</t>
  </si>
  <si>
    <t xml:space="preserve">    其中:省与计划单列市往来</t>
  </si>
  <si>
    <t>　其他应收款</t>
  </si>
  <si>
    <t>　应收地方政府债券转贷款</t>
  </si>
  <si>
    <t>　应收主权外债转贷款</t>
  </si>
  <si>
    <t>　股权投资</t>
  </si>
  <si>
    <t>　待发国债</t>
  </si>
  <si>
    <t>负债</t>
  </si>
  <si>
    <t>　应付短期政府债券</t>
  </si>
  <si>
    <t>　应付国库集中支付结余</t>
  </si>
  <si>
    <t xml:space="preserve">  与上级往来</t>
  </si>
  <si>
    <t xml:space="preserve">    其中:上级拨付国债转贷资金</t>
  </si>
  <si>
    <t>　　　　　计划单列市与省往来</t>
  </si>
  <si>
    <t>　其他应付款</t>
  </si>
  <si>
    <t>　应付代管资金</t>
  </si>
  <si>
    <t>　应付长期政府债券</t>
  </si>
  <si>
    <t>　借入款项</t>
  </si>
  <si>
    <t>　应付地方政府债券转贷款</t>
  </si>
  <si>
    <t>　应付主权外债转贷款</t>
  </si>
  <si>
    <t>　其他负债</t>
  </si>
  <si>
    <t>　已结报支出</t>
  </si>
  <si>
    <t>净资产</t>
  </si>
  <si>
    <t>　一般公共预算结转结余</t>
  </si>
  <si>
    <t>　政府性基金预算结转结余</t>
  </si>
  <si>
    <t>　国有资本经营预算结转结余</t>
  </si>
  <si>
    <t xml:space="preserve">  专用基金结余</t>
  </si>
  <si>
    <t xml:space="preserve">  预算稳定调节基金</t>
  </si>
  <si>
    <t xml:space="preserve">  预算周转金</t>
  </si>
  <si>
    <t>　资产基金</t>
  </si>
  <si>
    <t>　待偿债净资产</t>
  </si>
  <si>
    <t>2016年度濮阳开发区地方政府债务余额情况录入表</t>
  </si>
  <si>
    <t>一般债务</t>
  </si>
  <si>
    <t>专项债务</t>
  </si>
  <si>
    <t>一般债券</t>
  </si>
  <si>
    <t>向外国政府借款</t>
  </si>
  <si>
    <t>向国际组织借款</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</si>
  <si>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</si>
  <si>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</si>
  <si>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</si>
  <si>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</si>
  <si>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</si>
  <si>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</si>
  <si>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</si>
  <si>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</si>
  <si>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</si>
  <si>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2016年度濮阳开发区地方政府专项债务分项目余额情况录入表</t>
  </si>
  <si>
    <t>农业土地开发资金支出</t>
  </si>
  <si>
    <t xml:space="preserve">2016年度濮阳开发区乡镇一般公共预算收支决算录入表	</t>
  </si>
  <si>
    <t xml:space="preserve">单位：万元							</t>
  </si>
  <si>
    <t>其中:
地级直属乡镇</t>
  </si>
  <si>
    <t>一、税收收入</t>
  </si>
  <si>
    <t>一、一般公共服务支出</t>
  </si>
  <si>
    <t xml:space="preserve">    增值税</t>
  </si>
  <si>
    <t>二、外交支出</t>
  </si>
  <si>
    <t xml:space="preserve">    营业税</t>
  </si>
  <si>
    <t>三、国防支出</t>
  </si>
  <si>
    <t xml:space="preserve">    企业所得税</t>
  </si>
  <si>
    <t>四、公共安全支出</t>
  </si>
  <si>
    <t xml:space="preserve">    企业所得税退税</t>
  </si>
  <si>
    <t>五、教育支出</t>
  </si>
  <si>
    <t xml:space="preserve">    个人所得税</t>
  </si>
  <si>
    <t>六、科学技术支出</t>
  </si>
  <si>
    <t xml:space="preserve">    资源税</t>
  </si>
  <si>
    <t>七、文化体育与传媒支出</t>
  </si>
  <si>
    <t xml:space="preserve">    城市维护建设税</t>
  </si>
  <si>
    <t>八、社会保障和就业支出</t>
  </si>
  <si>
    <t xml:space="preserve">    房产税</t>
  </si>
  <si>
    <t>九、医疗卫生与计划生育支出</t>
  </si>
  <si>
    <t xml:space="preserve">    印花税</t>
  </si>
  <si>
    <t>十、节能环保支出</t>
  </si>
  <si>
    <t xml:space="preserve">    城镇土地使用税</t>
  </si>
  <si>
    <t>十一、城乡社区支出</t>
  </si>
  <si>
    <t xml:space="preserve">    土地增值税</t>
  </si>
  <si>
    <t>十二、农林水支出</t>
  </si>
  <si>
    <t xml:space="preserve">    车船税</t>
  </si>
  <si>
    <t>十三、交通运输支出</t>
  </si>
  <si>
    <t xml:space="preserve">    耕地占用税</t>
  </si>
  <si>
    <t>十四、资源勘探信息等支出</t>
  </si>
  <si>
    <t xml:space="preserve">    契税</t>
  </si>
  <si>
    <t>十五、商业服务业等支出</t>
  </si>
  <si>
    <t xml:space="preserve">    烟叶税</t>
  </si>
  <si>
    <t>十六、金融支出</t>
  </si>
  <si>
    <t xml:space="preserve">    其他税收收入</t>
  </si>
  <si>
    <t>十七、援助其他地区支出</t>
  </si>
  <si>
    <t>二、非税收入</t>
  </si>
  <si>
    <t>十八、国土海洋气象等支出</t>
  </si>
  <si>
    <t xml:space="preserve">    专项收入</t>
  </si>
  <si>
    <t>十九、住房保障支出</t>
  </si>
  <si>
    <t xml:space="preserve">    行政事业性收费收入</t>
  </si>
  <si>
    <t>二十、粮油物资储备支出</t>
  </si>
  <si>
    <t xml:space="preserve">    罚没收入</t>
  </si>
  <si>
    <t>二十一、预备费</t>
  </si>
  <si>
    <t xml:space="preserve">    国有资本经营收入</t>
  </si>
  <si>
    <t>二十二、其他支出</t>
  </si>
  <si>
    <t xml:space="preserve">    国有资源(资产)有偿使用收入</t>
  </si>
  <si>
    <t>二十三、债务付息支出</t>
  </si>
  <si>
    <t xml:space="preserve">    捐赠收入</t>
  </si>
  <si>
    <t>二十四、债务发行费用支出</t>
  </si>
  <si>
    <t xml:space="preserve">    政府住房基金收入</t>
  </si>
  <si>
    <t>债务(转贷)收入</t>
  </si>
  <si>
    <t xml:space="preserve">  其中:净结余</t>
  </si>
  <si>
    <t>2016年度濮阳开发区乡镇政府性基金收支决算录入表</t>
  </si>
  <si>
    <t>其他各项政府性基金收入</t>
  </si>
  <si>
    <t>其他各项政府性基金相关支出</t>
  </si>
  <si>
    <t xml:space="preserve">  其他各项政府性基金及对应专项债务收入安排的支出</t>
  </si>
  <si>
    <t xml:space="preserve">  其他各项政府性基金债务付息支出</t>
  </si>
  <si>
    <t xml:space="preserve">  其他各项政府性基金债务发行费用支出</t>
  </si>
  <si>
    <t>2016年度濮阳开发区乡镇国有资本经营收支决算录入表</t>
  </si>
  <si>
    <t>利润收入</t>
  </si>
  <si>
    <t>解决历史遗留问题及改革成本支出</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</si>
  <si>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</si>
  <si>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</si>
  <si>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</si>
  <si>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</si>
  <si>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</si>
  <si>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</si>
  <si>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</si>
  <si>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</si>
  <si>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2016年度濮阳开发区基本数字录入表</t>
  </si>
  <si>
    <t>单位：个、人</t>
  </si>
  <si>
    <t>年末机
构数
(个)</t>
  </si>
  <si>
    <t>年末人数</t>
  </si>
  <si>
    <t>其中：</t>
  </si>
  <si>
    <t>年末学
生人数</t>
  </si>
  <si>
    <t>在职人员</t>
  </si>
  <si>
    <t>离休人员</t>
  </si>
  <si>
    <t>退休人员</t>
  </si>
  <si>
    <t>一般公共预算财政拨款开支人数</t>
  </si>
  <si>
    <t>一般公共预算财政补助开支人数</t>
  </si>
  <si>
    <t>经费自理人数</t>
  </si>
  <si>
    <t>合     计</t>
  </si>
  <si>
    <t>2016年度濮阳开发区相关指标录入表</t>
  </si>
  <si>
    <t>数额</t>
  </si>
  <si>
    <t>一、上划税收</t>
  </si>
  <si>
    <t>上划中央税收</t>
  </si>
  <si>
    <t xml:space="preserve">  上划中央国内增值税</t>
  </si>
  <si>
    <t xml:space="preserve">  上划中央国内消费税</t>
  </si>
  <si>
    <t xml:space="preserve">  上划中央企业所得税</t>
  </si>
  <si>
    <t xml:space="preserve">  上划中央个人所得税</t>
  </si>
  <si>
    <t>上划省税收</t>
  </si>
  <si>
    <t>上划地市税收</t>
  </si>
  <si>
    <t>二、财政专户管理资金</t>
  </si>
  <si>
    <t>财政专户管理资金平衡情况</t>
  </si>
  <si>
    <t xml:space="preserve">  收入总计</t>
  </si>
  <si>
    <t xml:space="preserve">    财政专户管理资金收入</t>
  </si>
  <si>
    <t xml:space="preserve">      其中:行政事业性收费收入(教育收费)</t>
  </si>
  <si>
    <t xml:space="preserve">    上级补助收入</t>
  </si>
  <si>
    <t xml:space="preserve">    省补助计划单列市收入</t>
  </si>
  <si>
    <t xml:space="preserve">    上年结余</t>
  </si>
  <si>
    <t xml:space="preserve">    按规定冲减上年结余</t>
  </si>
  <si>
    <t xml:space="preserve">      缴入一般公共预算</t>
  </si>
  <si>
    <t xml:space="preserve">      缴入政府性基金预算</t>
  </si>
  <si>
    <t xml:space="preserve">  支出总计</t>
  </si>
  <si>
    <t xml:space="preserve">    财政专户管理资金支出</t>
  </si>
  <si>
    <t xml:space="preserve">      其中:教育支出</t>
  </si>
  <si>
    <t xml:space="preserve">    上解上级支出</t>
  </si>
  <si>
    <t xml:space="preserve">    计划单列市上解省支出</t>
  </si>
  <si>
    <t xml:space="preserve">    调出资金</t>
  </si>
  <si>
    <t xml:space="preserve">    年终结余</t>
  </si>
  <si>
    <t>财政专户管理资金年终资产负债情况</t>
  </si>
  <si>
    <t xml:space="preserve">  资产             </t>
  </si>
  <si>
    <t xml:space="preserve">    其他财政存款</t>
  </si>
  <si>
    <t xml:space="preserve">    有价证券</t>
  </si>
  <si>
    <t xml:space="preserve">    暂付款</t>
  </si>
  <si>
    <t xml:space="preserve">  负债</t>
  </si>
  <si>
    <t xml:space="preserve">  净资产</t>
  </si>
  <si>
    <t>三、地方政府债务收支情况统计</t>
  </si>
  <si>
    <t xml:space="preserve">  新增一般债券(转贷)收入</t>
  </si>
  <si>
    <t xml:space="preserve">  置换一般债券(转贷)收入</t>
  </si>
  <si>
    <t xml:space="preserve">  置换一般债券安排的还本支出</t>
  </si>
  <si>
    <t xml:space="preserve">  其他资金安排的债务还本支出</t>
  </si>
  <si>
    <t xml:space="preserve">  新增专项债券(转贷)收入</t>
  </si>
  <si>
    <t xml:space="preserve">  置换专项债券(转贷)收入</t>
  </si>
  <si>
    <t xml:space="preserve">  置换专项债券安排的还本支出</t>
  </si>
  <si>
    <t>四、政府收支统计</t>
  </si>
  <si>
    <t>一般公共预算收入、政府性基金收入、国有资本经营收入、社会保险基金收入、财政专户管理资金收入中重复计算部分</t>
  </si>
  <si>
    <t xml:space="preserve">  1.财政对社会保险基金的补助</t>
  </si>
  <si>
    <t xml:space="preserve">  2.收入中其他重复计算的部分</t>
  </si>
  <si>
    <t xml:space="preserve">    收入中其他重复计算的部分情况说明</t>
  </si>
  <si>
    <t>一般公共预算支出、政府性基金支出、国有资本经营支出、社会保险基金支出、财政专户管理资金支出中重复计算部分</t>
  </si>
  <si>
    <t xml:space="preserve">  2.支出中其他重复计算的部分</t>
  </si>
  <si>
    <t xml:space="preserve">    支出中其他重复计算的部分情况说明</t>
  </si>
  <si>
    <t xml:space="preserve">五、权责发生制核算情况	</t>
  </si>
  <si>
    <t>一般公共预算</t>
  </si>
  <si>
    <t xml:space="preserve">  权责发生制核算的资金期初数</t>
  </si>
  <si>
    <t xml:space="preserve">  权责发生制核算的资金期末数</t>
  </si>
  <si>
    <t xml:space="preserve">  本年权责发生制核算的资金</t>
  </si>
  <si>
    <t xml:space="preserve">  国库集中支付年终结余期初数</t>
  </si>
  <si>
    <t xml:space="preserve">  国库集中支付年终结余期末数</t>
  </si>
  <si>
    <t xml:space="preserve">  本年国库集中支付结余</t>
  </si>
  <si>
    <t>国有资本经营</t>
  </si>
  <si>
    <t>六、收回存量资金情况</t>
  </si>
  <si>
    <t>收回存量资金</t>
  </si>
  <si>
    <t xml:space="preserve">  收回部门预算存量资金</t>
  </si>
  <si>
    <t xml:space="preserve">    一般公共预算资金</t>
  </si>
  <si>
    <t xml:space="preserve">      其中:已安排使用</t>
  </si>
  <si>
    <t xml:space="preserve">    政府性基金资金</t>
  </si>
  <si>
    <t xml:space="preserve">    国有资本经营资金</t>
  </si>
  <si>
    <t xml:space="preserve">  收回转移支付存量资金</t>
  </si>
  <si>
    <t xml:space="preserve">  收回财政专户存量资金</t>
  </si>
  <si>
    <t>七、一般公共预算支出年初预算情况</t>
  </si>
  <si>
    <t>全辖一般公共预算支出年初预算数(代编)</t>
  </si>
  <si>
    <t>全辖一般公共预算支出年初预算数(汇编)</t>
  </si>
  <si>
    <t>人大批准的本级全辖一般公共预算支出年初预算数(汇总)</t>
  </si>
  <si>
    <t>八、乡镇基本情况</t>
  </si>
  <si>
    <t>本年乡镇数</t>
  </si>
  <si>
    <t xml:space="preserve">  其中:实行“乡财县管”的乡镇数</t>
  </si>
  <si>
    <t>乡镇财政机构数</t>
  </si>
  <si>
    <t xml:space="preserve">  其中:财税所数</t>
  </si>
  <si>
    <t>已建立乡镇国库的乡镇数</t>
  </si>
  <si>
    <t>乡镇财政供养人数</t>
  </si>
  <si>
    <t xml:space="preserve">  一般公共预算财政拨款开支人数</t>
  </si>
  <si>
    <t xml:space="preserve">  一般公共预算财政补助开支人数</t>
  </si>
  <si>
    <t xml:space="preserve">    其中:教师</t>
  </si>
  <si>
    <t>赤字乡镇个数</t>
  </si>
  <si>
    <t>乡镇年末总人口(万人)</t>
  </si>
  <si>
    <t xml:space="preserve">  城镇人口(万人)</t>
  </si>
  <si>
    <t xml:space="preserve">  乡村人口(万人)</t>
  </si>
  <si>
    <t>九、其他统计指标</t>
  </si>
  <si>
    <t>地区生产总值</t>
  </si>
  <si>
    <t xml:space="preserve">  第一产业</t>
  </si>
  <si>
    <t xml:space="preserve">  第二产业</t>
  </si>
  <si>
    <t xml:space="preserve">  第三产业</t>
  </si>
  <si>
    <t>总人口(万人)</t>
  </si>
  <si>
    <t>城镇居民人均可支配收入(元)</t>
  </si>
  <si>
    <t>农村居民人均可支配收入(元)</t>
  </si>
  <si>
    <t>与上级往来（上下级往来款对账）</t>
  </si>
  <si>
    <t>国库存款（人行库款余额）</t>
  </si>
  <si>
    <t>上划中央税收（小，核对数据1）</t>
  </si>
  <si>
    <t>上划中央税收（大，核对数据2）</t>
  </si>
  <si>
    <t xml:space="preserve">  上划中央国内增值税（小，核对数据1）</t>
  </si>
  <si>
    <t xml:space="preserve">  上划中央国内增值税（大，核对数据2）</t>
  </si>
  <si>
    <t xml:space="preserve">  上划中央国内消费税（小，核对数据1）</t>
  </si>
  <si>
    <t xml:space="preserve">  上划中央国内消费税（大，核对数据2）</t>
  </si>
  <si>
    <t xml:space="preserve">  上划中央企业所得税（小，核对数据1）</t>
  </si>
  <si>
    <t xml:space="preserve">  上划中央企业所得税（大，核对数据2）</t>
  </si>
  <si>
    <t xml:space="preserve">  上划中央个人所得税（小，核对数据1）</t>
  </si>
  <si>
    <t xml:space="preserve">  上划中央个人所得税（大，核对数据2）</t>
  </si>
  <si>
    <t>地区生产总值(亿元)（统计年鉴）</t>
  </si>
  <si>
    <t xml:space="preserve">  第一产业（统计年鉴）</t>
  </si>
  <si>
    <t xml:space="preserve">  第二产业（统计年鉴）</t>
  </si>
  <si>
    <t xml:space="preserve">  第三产业（统计年鉴）</t>
  </si>
  <si>
    <t>总人口(万人)（统计年鉴）</t>
  </si>
  <si>
    <t>城镇居民人均可支配收入(元)（统计年鉴）</t>
  </si>
  <si>
    <t>农村居民人均可支配收入(元)（统计年鉴）</t>
  </si>
  <si>
    <t>乡村人口(万人)(L20表)（统计年鉴）</t>
  </si>
  <si>
    <t>乡镇个数（统计年鉴）</t>
  </si>
  <si>
    <t>一般债务限额</t>
  </si>
  <si>
    <t>新增一般债券</t>
  </si>
  <si>
    <t>置换一般债券</t>
  </si>
  <si>
    <t>专项债务限额</t>
  </si>
  <si>
    <t>新增专项债券</t>
  </si>
  <si>
    <t>置换专项债券</t>
  </si>
  <si>
    <t>一般公共预算上级补助</t>
  </si>
  <si>
    <t xml:space="preserve">  专项转移支付收入(J06表)</t>
  </si>
  <si>
    <t>政府性基金上级补助</t>
  </si>
  <si>
    <t>国有资本经营上级补助</t>
  </si>
  <si>
    <t>收 入 合 计</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</si>
</sst>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7">
    <font>
      <sz val="12"/>
      <name val="宋体"/>
      <charset val="134"/>
    </font>
    <font>
      <b/>
      <sz val="18"/>
      <name val="宋体"/>
      <charset val="134"/>
    </font>
    <font>
      <sz val="10"/>
      <name val="宋体"/>
      <charset val="134"/>
    </font>
    <font>
      <b/>
      <sz val="10"/>
      <name val="宋体"/>
      <charset val="134"/>
    </font>
    <font>
      <b/>
      <sz val="28"/>
      <name val="宋体"/>
      <charset val="134"/>
    </font>
    <font>
      <b/>
      <sz val="20"/>
      <name val="宋体"/>
      <charset val="134"/>
    </font>
    <font>
      <sz val="11"/>
      <name val="宋体"/>
      <charset val="134"/>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mediumGray">
        <fgColor indexed="9"/>
      </patternFill>
    </fill>
    <fill>
      <patternFill patternType="solid">
        <fgColor indexed="9"/>
        <bgColor indexed="64"/>
      </patternFill>
    </fill>
    <fill>
      <patternFill patternType="solid">
        <fgColor indexed="4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cellStyleXfs>
  <cellXfs count="164">
    <xf numFmtId="0" fontId="0" fillId="0" borderId="0" xfId="0" applyAlignment="1"/>
    <xf numFmtId="0" fontId="0" fillId="0" borderId="0" xfId="0" applyNumberFormat="1" applyFont="1" applyFill="1" applyAlignment="1" applyProtection="1">
      <alignment horizontal="center" vertical="center"/>
    </xf>
    <xf numFmtId="0" fontId="1" fillId="0" borderId="0" xfId="0" applyNumberFormat="1" applyFont="1" applyFill="1" applyAlignment="1" applyProtection="1">
      <alignment horizontal="center" vertical="center"/>
    </xf>
    <xf numFmtId="0" fontId="2" fillId="0" borderId="0" xfId="0" applyNumberFormat="1" applyFont="1" applyFill="1" applyAlignment="1" applyProtection="1">
      <alignment horizontal="right" vertical="center"/>
    </xf>
    <xf numFmtId="0" fontId="3" fillId="2" borderId="1" xfId="0" applyNumberFormat="1" applyFont="1" applyFill="1" applyBorder="1" applyAlignment="1" applyProtection="1">
      <alignment horizontal="center" vertical="center"/>
    </xf>
    <xf numFmtId="0" fontId="3" fillId="2" borderId="2"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vertical="center"/>
    </xf>
    <xf numFmtId="3" fontId="2" fillId="3" borderId="3" xfId="0" applyNumberFormat="1" applyFont="1" applyFill="1" applyBorder="1" applyAlignment="1" applyProtection="1">
      <alignment horizontal="right" vertical="center"/>
    </xf>
    <xf numFmtId="0" fontId="2" fillId="2" borderId="4" xfId="0" applyNumberFormat="1" applyFont="1" applyFill="1" applyBorder="1" applyAlignment="1" applyProtection="1">
      <alignment vertical="center"/>
    </xf>
    <xf numFmtId="3" fontId="2" fillId="4" borderId="1" xfId="0" applyNumberFormat="1" applyFont="1" applyFill="1" applyBorder="1" applyAlignment="1" applyProtection="1">
      <alignment horizontal="right" vertical="center"/>
    </xf>
    <xf numFmtId="3" fontId="2" fillId="4" borderId="5" xfId="0" applyNumberFormat="1" applyFont="1" applyFill="1" applyBorder="1" applyAlignment="1" applyProtection="1">
      <alignment horizontal="right" vertical="center"/>
    </xf>
    <xf numFmtId="3" fontId="2" fillId="4" borderId="2" xfId="0" applyNumberFormat="1" applyFont="1" applyFill="1" applyBorder="1" applyAlignment="1" applyProtection="1">
      <alignment horizontal="right" vertical="center"/>
    </xf>
    <xf numFmtId="3" fontId="2" fillId="3" borderId="1" xfId="0" applyNumberFormat="1" applyFont="1" applyFill="1" applyBorder="1" applyAlignment="1" applyProtection="1">
      <alignment horizontal="right" vertical="center"/>
    </xf>
    <xf numFmtId="3" fontId="2" fillId="5" borderId="1" xfId="0" applyNumberFormat="1" applyFont="1" applyFill="1" applyBorder="1" applyAlignment="1" applyProtection="1">
      <alignment horizontal="right" vertical="center"/>
    </xf>
    <xf numFmtId="3" fontId="2" fillId="5" borderId="3" xfId="0" applyNumberFormat="1" applyFont="1" applyFill="1" applyBorder="1" applyAlignment="1" applyProtection="1">
      <alignment horizontal="right" vertical="center"/>
    </xf>
    <xf numFmtId="3" fontId="2" fillId="5" borderId="2" xfId="0" applyNumberFormat="1" applyFont="1" applyFill="1" applyBorder="1" applyAlignment="1" applyProtection="1">
      <alignment horizontal="right" vertical="center"/>
    </xf>
    <xf numFmtId="0" fontId="2" fillId="2" borderId="3" xfId="0" applyNumberFormat="1" applyFont="1" applyFill="1" applyBorder="1" applyAlignment="1" applyProtection="1">
      <alignment vertical="center"/>
    </xf>
    <xf numFmtId="0" fontId="3" fillId="2" borderId="3" xfId="0" applyNumberFormat="1" applyFont="1" applyFill="1" applyBorder="1" applyAlignment="1" applyProtection="1">
      <alignment horizontal="center" vertical="center"/>
    </xf>
    <xf numFmtId="0" fontId="0" fillId="2" borderId="1" xfId="0" applyNumberFormat="1" applyFont="1" applyFill="1" applyBorder="1" applyAlignment="1" applyProtection="1">
      <alignment vertical="center"/>
    </xf>
    <xf numFmtId="3" fontId="2" fillId="4" borderId="3" xfId="0" applyNumberFormat="1" applyFont="1" applyFill="1" applyBorder="1" applyAlignment="1" applyProtection="1">
      <alignment horizontal="right" vertical="center"/>
    </xf>
    <xf numFmtId="0" fontId="0" fillId="2" borderId="3" xfId="0" applyNumberFormat="1" applyFont="1" applyFill="1" applyBorder="1" applyAlignment="1" applyProtection="1">
      <alignment horizontal="right" vertical="center"/>
    </xf>
    <xf numFmtId="0" fontId="2" fillId="2" borderId="6" xfId="0" applyNumberFormat="1" applyFont="1" applyFill="1" applyBorder="1" applyAlignment="1" applyProtection="1">
      <alignment vertical="center"/>
    </xf>
    <xf numFmtId="3" fontId="2" fillId="4" borderId="7" xfId="0" applyNumberFormat="1" applyFont="1" applyFill="1" applyBorder="1" applyAlignment="1" applyProtection="1">
      <alignment horizontal="right" vertical="center"/>
    </xf>
    <xf numFmtId="3" fontId="2" fillId="4" borderId="8" xfId="0" applyNumberFormat="1" applyFont="1" applyFill="1" applyBorder="1" applyAlignment="1" applyProtection="1">
      <alignment horizontal="right" vertical="center"/>
    </xf>
    <xf numFmtId="3" fontId="2" fillId="4" borderId="9" xfId="0" applyNumberFormat="1" applyFont="1" applyFill="1" applyBorder="1" applyAlignment="1" applyProtection="1">
      <alignment horizontal="right" vertical="center"/>
    </xf>
    <xf numFmtId="0" fontId="2" fillId="2" borderId="2" xfId="0" applyNumberFormat="1" applyFont="1" applyFill="1" applyBorder="1" applyAlignment="1" applyProtection="1">
      <alignment horizontal="left" vertical="center" wrapText="1"/>
    </xf>
    <xf numFmtId="3" fontId="2" fillId="3" borderId="2"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horizontal="left" vertical="center"/>
    </xf>
    <xf numFmtId="0" fontId="2" fillId="4" borderId="1"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horizontal="left" vertical="center" wrapText="1"/>
    </xf>
    <xf numFmtId="0" fontId="2" fillId="2" borderId="3" xfId="0" applyNumberFormat="1" applyFont="1" applyFill="1" applyBorder="1" applyAlignment="1" applyProtection="1">
      <alignment horizontal="left" vertical="center"/>
    </xf>
    <xf numFmtId="0" fontId="2" fillId="4" borderId="3" xfId="0" applyNumberFormat="1" applyFont="1" applyFill="1" applyBorder="1" applyAlignment="1" applyProtection="1">
      <alignment horizontal="right" vertical="center"/>
    </xf>
    <xf numFmtId="0" fontId="2" fillId="2" borderId="2" xfId="0" applyNumberFormat="1" applyFont="1" applyFill="1" applyBorder="1" applyAlignment="1" applyProtection="1">
      <alignment horizontal="left" vertical="center"/>
    </xf>
    <xf numFmtId="0" fontId="0" fillId="2" borderId="2" xfId="0" applyNumberFormat="1" applyFont="1" applyFill="1" applyBorder="1" applyAlignment="1" applyProtection="1">
      <alignment vertical="center"/>
    </xf>
    <xf numFmtId="0" fontId="0" fillId="2" borderId="1" xfId="0" applyNumberFormat="1" applyFont="1" applyFill="1" applyBorder="1" applyAlignment="1" applyProtection="1">
      <alignment horizontal="right" vertical="center"/>
    </xf>
    <xf numFmtId="0" fontId="2" fillId="2" borderId="4" xfId="0" applyNumberFormat="1" applyFont="1" applyFill="1" applyBorder="1" applyAlignment="1" applyProtection="1">
      <alignment horizontal="left" vertical="center"/>
    </xf>
    <xf numFmtId="0" fontId="3" fillId="2" borderId="5" xfId="0" applyNumberFormat="1" applyFont="1" applyFill="1" applyBorder="1" applyAlignment="1" applyProtection="1">
      <alignment horizontal="center" vertical="center"/>
    </xf>
    <xf numFmtId="9" fontId="2" fillId="2" borderId="1" xfId="0" applyNumberFormat="1" applyFont="1" applyFill="1" applyBorder="1" applyAlignment="1" applyProtection="1">
      <alignment horizontal="left" vertical="center"/>
    </xf>
    <xf numFmtId="3" fontId="2" fillId="2" borderId="1" xfId="0" applyNumberFormat="1" applyFont="1" applyFill="1" applyBorder="1" applyAlignment="1" applyProtection="1">
      <alignment horizontal="right" vertical="center"/>
    </xf>
    <xf numFmtId="3" fontId="2" fillId="2" borderId="3" xfId="0" applyNumberFormat="1" applyFont="1" applyFill="1" applyBorder="1" applyAlignment="1" applyProtection="1">
      <alignment horizontal="right" vertical="center"/>
    </xf>
    <xf numFmtId="2" fontId="2" fillId="4" borderId="1" xfId="0" applyNumberFormat="1" applyFont="1" applyFill="1" applyBorder="1" applyAlignment="1" applyProtection="1">
      <alignment horizontal="right" vertical="center"/>
    </xf>
    <xf numFmtId="0" fontId="2" fillId="2" borderId="4" xfId="0" applyNumberFormat="1" applyFont="1" applyFill="1" applyBorder="1" applyAlignment="1" applyProtection="1">
      <alignment horizontal="center" vertical="center"/>
    </xf>
    <xf numFmtId="2" fontId="2" fillId="4" borderId="2"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horizontal="center" vertical="center"/>
    </xf>
    <xf numFmtId="1" fontId="0" fillId="0" borderId="0" xfId="0" applyNumberFormat="1" applyFont="1" applyFill="1" applyAlignment="1" applyProtection="1"/>
    <xf numFmtId="0" fontId="3" fillId="2" borderId="1"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left" vertical="center"/>
    </xf>
    <xf numFmtId="0" fontId="3" fillId="2" borderId="3" xfId="0" applyNumberFormat="1" applyFont="1" applyFill="1" applyBorder="1" applyAlignment="1" applyProtection="1">
      <alignment horizontal="center" vertical="center" wrapText="1"/>
    </xf>
    <xf numFmtId="3" fontId="2" fillId="3" borderId="1" xfId="0" applyNumberFormat="1" applyFont="1" applyFill="1" applyBorder="1" applyAlignment="1" applyProtection="1">
      <alignment horizontal="right" vertical="center" wrapText="1"/>
    </xf>
    <xf numFmtId="0" fontId="3" fillId="2" borderId="1" xfId="0" applyNumberFormat="1" applyFont="1" applyFill="1" applyBorder="1" applyAlignment="1" applyProtection="1">
      <alignment vertical="center"/>
    </xf>
    <xf numFmtId="3" fontId="2" fillId="4" borderId="1" xfId="0" applyNumberFormat="1" applyFont="1" applyFill="1" applyBorder="1" applyAlignment="1" applyProtection="1">
      <alignment horizontal="right" vertical="center" wrapText="1"/>
    </xf>
    <xf numFmtId="1" fontId="3" fillId="2" borderId="1" xfId="0" applyNumberFormat="1" applyFont="1" applyFill="1" applyBorder="1" applyAlignment="1" applyProtection="1">
      <alignment vertical="center"/>
    </xf>
    <xf numFmtId="0" fontId="0" fillId="0" borderId="0" xfId="0" applyAlignment="1">
      <alignment vertical="center"/>
    </xf>
    <xf numFmtId="3" fontId="2" fillId="2" borderId="1" xfId="0" applyNumberFormat="1" applyFont="1" applyFill="1" applyBorder="1" applyAlignment="1" applyProtection="1">
      <alignment horizontal="right" vertical="center" wrapText="1"/>
    </xf>
    <xf numFmtId="3" fontId="0" fillId="2" borderId="1" xfId="0" applyNumberFormat="1" applyFont="1" applyFill="1" applyBorder="1" applyAlignment="1" applyProtection="1">
      <alignment horizontal="right" vertical="center"/>
    </xf>
    <xf numFmtId="3" fontId="3" fillId="2" borderId="1" xfId="0" applyNumberFormat="1" applyFont="1" applyFill="1" applyBorder="1" applyAlignment="1" applyProtection="1">
      <alignment horizontal="left" vertical="center"/>
    </xf>
    <xf numFmtId="3" fontId="0" fillId="0" borderId="0" xfId="0" applyNumberFormat="1" applyFont="1" applyFill="1" applyAlignment="1" applyProtection="1"/>
    <xf numFmtId="0" fontId="0" fillId="0" borderId="0" xfId="0" applyFill="1" applyAlignment="1"/>
    <xf numFmtId="0" fontId="1" fillId="6" borderId="0" xfId="0" applyNumberFormat="1" applyFont="1" applyFill="1" applyAlignment="1" applyProtection="1">
      <alignment horizontal="center" vertical="center"/>
    </xf>
    <xf numFmtId="0" fontId="2" fillId="6" borderId="0" xfId="0" applyNumberFormat="1" applyFont="1" applyFill="1" applyAlignment="1" applyProtection="1">
      <alignment horizontal="right" vertical="center"/>
    </xf>
    <xf numFmtId="0" fontId="3" fillId="2" borderId="1" xfId="0" applyNumberFormat="1" applyFont="1" applyFill="1" applyBorder="1" applyAlignment="1" applyProtection="1">
      <alignment horizontal="left" vertical="center" wrapText="1"/>
    </xf>
    <xf numFmtId="3" fontId="2" fillId="3" borderId="7" xfId="0" applyNumberFormat="1" applyFont="1" applyFill="1" applyBorder="1" applyAlignment="1" applyProtection="1">
      <alignment horizontal="right" vertical="center"/>
    </xf>
    <xf numFmtId="3" fontId="2" fillId="4" borderId="7" xfId="0" applyNumberFormat="1" applyFont="1" applyFill="1" applyBorder="1" applyAlignment="1" applyProtection="1">
      <alignment horizontal="right" vertical="center" wrapText="1"/>
    </xf>
    <xf numFmtId="0" fontId="3" fillId="2" borderId="1" xfId="0" applyNumberFormat="1" applyFont="1" applyFill="1" applyBorder="1" applyAlignment="1" applyProtection="1">
      <alignment horizontal="right" vertical="center"/>
    </xf>
    <xf numFmtId="0" fontId="3" fillId="2" borderId="1" xfId="0" applyNumberFormat="1" applyFont="1" applyFill="1" applyBorder="1" applyAlignment="1" applyProtection="1">
      <alignment horizontal="right" vertical="center" wrapText="1"/>
    </xf>
    <xf numFmtId="0" fontId="3" fillId="2" borderId="1" xfId="0" applyNumberFormat="1" applyFont="1" applyFill="1" applyBorder="1" applyAlignment="1" applyProtection="1">
      <alignment horizontal="justify" vertical="center" wrapText="1"/>
    </xf>
    <xf numFmtId="0" fontId="3" fillId="2" borderId="3" xfId="0" applyNumberFormat="1" applyFont="1" applyFill="1" applyBorder="1" applyAlignment="1" applyProtection="1">
      <alignment horizontal="right" vertical="center"/>
    </xf>
    <xf numFmtId="0" fontId="3" fillId="2" borderId="3" xfId="0" applyNumberFormat="1" applyFont="1" applyFill="1" applyBorder="1" applyAlignment="1" applyProtection="1">
      <alignment horizontal="right" vertical="center" wrapText="1"/>
    </xf>
    <xf numFmtId="3" fontId="2" fillId="4" borderId="8" xfId="0" applyNumberFormat="1" applyFont="1" applyFill="1" applyBorder="1" applyAlignment="1" applyProtection="1">
      <alignment horizontal="right" vertical="center" wrapText="1"/>
    </xf>
    <xf numFmtId="3" fontId="2" fillId="4" borderId="3" xfId="0" applyNumberFormat="1" applyFont="1" applyFill="1" applyBorder="1" applyAlignment="1" applyProtection="1">
      <alignment horizontal="right" vertical="center" wrapText="1"/>
    </xf>
    <xf numFmtId="3" fontId="0" fillId="2" borderId="7" xfId="0" applyNumberFormat="1" applyFont="1" applyFill="1" applyBorder="1" applyAlignment="1" applyProtection="1">
      <alignment horizontal="right" vertical="center"/>
    </xf>
    <xf numFmtId="3" fontId="2" fillId="2" borderId="3" xfId="0" applyNumberFormat="1" applyFont="1" applyFill="1" applyBorder="1" applyAlignment="1" applyProtection="1">
      <alignment horizontal="right" vertical="center" wrapText="1"/>
    </xf>
    <xf numFmtId="3" fontId="2" fillId="5" borderId="1" xfId="0" applyNumberFormat="1" applyFont="1" applyFill="1" applyBorder="1" applyAlignment="1" applyProtection="1">
      <alignment horizontal="right" vertical="center" wrapText="1"/>
    </xf>
    <xf numFmtId="3" fontId="2" fillId="2" borderId="7" xfId="0" applyNumberFormat="1" applyFont="1" applyFill="1" applyBorder="1" applyAlignment="1" applyProtection="1">
      <alignment horizontal="right" vertical="center"/>
    </xf>
    <xf numFmtId="0" fontId="3" fillId="2" borderId="1" xfId="0" applyNumberFormat="1" applyFont="1" applyFill="1" applyBorder="1" applyAlignment="1" applyProtection="1">
      <alignment vertical="center" wrapText="1"/>
    </xf>
    <xf numFmtId="0" fontId="0" fillId="2" borderId="4" xfId="0" applyNumberFormat="1" applyFont="1" applyFill="1" applyBorder="1" applyAlignment="1" applyProtection="1">
      <alignment horizontal="right" vertical="center"/>
    </xf>
    <xf numFmtId="0" fontId="4" fillId="0" borderId="0" xfId="0" applyNumberFormat="1" applyFont="1" applyFill="1" applyAlignment="1" applyProtection="1">
      <alignment horizontal="center" vertical="center"/>
    </xf>
    <xf numFmtId="0" fontId="2" fillId="2" borderId="1" xfId="0" applyNumberFormat="1" applyFont="1" applyFill="1" applyBorder="1" applyAlignment="1" applyProtection="1">
      <alignment horizontal="center" vertical="center" wrapText="1"/>
    </xf>
    <xf numFmtId="0" fontId="2" fillId="2" borderId="7"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xf>
    <xf numFmtId="0" fontId="2" fillId="2" borderId="8"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right" vertical="center"/>
    </xf>
    <xf numFmtId="0" fontId="3" fillId="2" borderId="4" xfId="0" applyNumberFormat="1" applyFont="1" applyFill="1" applyBorder="1" applyAlignment="1" applyProtection="1">
      <alignment vertical="center"/>
    </xf>
    <xf numFmtId="0" fontId="2" fillId="2" borderId="3" xfId="0" applyNumberFormat="1" applyFont="1" applyFill="1" applyBorder="1" applyAlignment="1" applyProtection="1">
      <alignment horizontal="center" vertical="center" wrapText="1"/>
    </xf>
    <xf numFmtId="3" fontId="2" fillId="3" borderId="4" xfId="0" applyNumberFormat="1" applyFont="1" applyFill="1" applyBorder="1" applyAlignment="1" applyProtection="1">
      <alignment horizontal="right" vertical="center"/>
    </xf>
    <xf numFmtId="3" fontId="2" fillId="5" borderId="7" xfId="0" applyNumberFormat="1" applyFont="1" applyFill="1" applyBorder="1" applyAlignment="1" applyProtection="1">
      <alignment horizontal="right" vertical="center"/>
    </xf>
    <xf numFmtId="0" fontId="0" fillId="0" borderId="0" xfId="0" applyNumberFormat="1" applyFont="1" applyAlignment="1" applyProtection="1"/>
    <xf numFmtId="0" fontId="0" fillId="3" borderId="0" xfId="0" applyFill="1" applyAlignment="1"/>
    <xf numFmtId="0" fontId="3" fillId="2" borderId="7" xfId="0" applyNumberFormat="1" applyFont="1" applyFill="1" applyBorder="1" applyAlignment="1" applyProtection="1">
      <alignment horizontal="center" vertical="center"/>
    </xf>
    <xf numFmtId="0" fontId="2" fillId="2" borderId="10" xfId="0" applyNumberFormat="1" applyFont="1" applyFill="1" applyBorder="1" applyAlignment="1" applyProtection="1">
      <alignment vertical="center"/>
    </xf>
    <xf numFmtId="3" fontId="3" fillId="2" borderId="1" xfId="0" applyNumberFormat="1" applyFont="1" applyFill="1" applyBorder="1" applyAlignment="1" applyProtection="1">
      <alignment horizontal="center" vertical="center"/>
    </xf>
    <xf numFmtId="3" fontId="2" fillId="2" borderId="1" xfId="0" applyNumberFormat="1" applyFont="1" applyFill="1" applyBorder="1" applyAlignment="1" applyProtection="1">
      <alignment horizontal="left" vertical="center"/>
    </xf>
    <xf numFmtId="3" fontId="3" fillId="2" borderId="1" xfId="0" applyNumberFormat="1" applyFont="1" applyFill="1" applyBorder="1" applyAlignment="1" applyProtection="1">
      <alignment vertical="center"/>
    </xf>
    <xf numFmtId="3" fontId="2" fillId="2" borderId="1" xfId="0" applyNumberFormat="1" applyFont="1" applyFill="1" applyBorder="1" applyAlignment="1" applyProtection="1">
      <alignment vertical="center"/>
    </xf>
    <xf numFmtId="0" fontId="2" fillId="6" borderId="11" xfId="0" applyNumberFormat="1" applyFont="1" applyFill="1" applyBorder="1" applyAlignment="1" applyProtection="1">
      <alignment horizontal="right" vertical="center"/>
    </xf>
    <xf numFmtId="0" fontId="3" fillId="2" borderId="10" xfId="0" applyNumberFormat="1" applyFont="1" applyFill="1" applyBorder="1" applyAlignment="1" applyProtection="1">
      <alignment horizontal="center" vertical="center" wrapText="1"/>
    </xf>
    <xf numFmtId="0" fontId="3" fillId="2" borderId="5" xfId="0" applyNumberFormat="1" applyFont="1" applyFill="1" applyBorder="1" applyAlignment="1" applyProtection="1">
      <alignment horizontal="center" vertical="center" wrapText="1"/>
    </xf>
    <xf numFmtId="1" fontId="2" fillId="2" borderId="1" xfId="0" applyNumberFormat="1" applyFont="1" applyFill="1" applyBorder="1" applyAlignment="1" applyProtection="1">
      <alignment horizontal="left" vertical="center"/>
    </xf>
    <xf numFmtId="0" fontId="3" fillId="2" borderId="9" xfId="0" applyNumberFormat="1" applyFont="1" applyFill="1" applyBorder="1" applyAlignment="1" applyProtection="1">
      <alignment horizontal="center" vertical="center"/>
    </xf>
    <xf numFmtId="0" fontId="0" fillId="2" borderId="0" xfId="0" applyFill="1" applyAlignment="1"/>
    <xf numFmtId="0" fontId="0" fillId="7" borderId="0" xfId="0" applyFill="1" applyAlignment="1"/>
    <xf numFmtId="0" fontId="3" fillId="2" borderId="2" xfId="0" applyNumberFormat="1" applyFont="1" applyFill="1" applyBorder="1" applyAlignment="1" applyProtection="1">
      <alignment horizontal="center" vertical="center" wrapText="1"/>
    </xf>
    <xf numFmtId="0" fontId="0" fillId="2" borderId="1" xfId="0" applyNumberFormat="1" applyFont="1" applyFill="1" applyBorder="1" applyAlignment="1" applyProtection="1">
      <alignment horizontal="left" vertical="center"/>
    </xf>
    <xf numFmtId="3" fontId="3" fillId="2" borderId="1" xfId="0" applyNumberFormat="1" applyFont="1" applyFill="1" applyBorder="1" applyAlignment="1" applyProtection="1">
      <alignment horizontal="right" vertical="center" wrapText="1"/>
    </xf>
    <xf numFmtId="1" fontId="3" fillId="2" borderId="1" xfId="0" applyNumberFormat="1" applyFont="1" applyFill="1" applyBorder="1" applyAlignment="1" applyProtection="1">
      <alignment horizontal="left" vertical="center"/>
    </xf>
    <xf numFmtId="0" fontId="0" fillId="5" borderId="0" xfId="0" applyFill="1" applyAlignment="1"/>
    <xf numFmtId="0" fontId="3" fillId="2" borderId="10" xfId="0" applyNumberFormat="1" applyFont="1" applyFill="1" applyBorder="1" applyAlignment="1" applyProtection="1">
      <alignment horizontal="center" vertical="center"/>
    </xf>
    <xf numFmtId="0" fontId="3" fillId="2" borderId="4" xfId="0" applyNumberFormat="1" applyFont="1" applyFill="1" applyBorder="1" applyAlignment="1" applyProtection="1">
      <alignment horizontal="center" vertical="center"/>
    </xf>
    <xf numFmtId="0" fontId="3" fillId="2" borderId="9" xfId="0" applyNumberFormat="1" applyFont="1" applyFill="1" applyBorder="1" applyAlignment="1" applyProtection="1">
      <alignment horizontal="center" vertical="center" wrapText="1"/>
    </xf>
    <xf numFmtId="0" fontId="3" fillId="2" borderId="11" xfId="0" applyNumberFormat="1" applyFont="1" applyFill="1" applyBorder="1" applyAlignment="1" applyProtection="1">
      <alignment horizontal="center" vertical="center" wrapText="1"/>
    </xf>
    <xf numFmtId="0" fontId="3" fillId="2" borderId="6" xfId="0" applyNumberFormat="1" applyFont="1" applyFill="1" applyBorder="1" applyAlignment="1" applyProtection="1">
      <alignment horizontal="center" vertical="center"/>
    </xf>
    <xf numFmtId="0" fontId="3" fillId="2" borderId="8" xfId="0" applyNumberFormat="1" applyFont="1" applyFill="1" applyBorder="1" applyAlignment="1" applyProtection="1">
      <alignment horizontal="center" vertical="center" wrapText="1"/>
    </xf>
    <xf numFmtId="0" fontId="3" fillId="2" borderId="12" xfId="0" applyNumberFormat="1" applyFont="1" applyFill="1" applyBorder="1" applyAlignment="1" applyProtection="1">
      <alignment horizontal="center" vertical="center" wrapText="1"/>
    </xf>
    <xf numFmtId="0" fontId="3" fillId="2" borderId="7" xfId="0" applyNumberFormat="1" applyFont="1" applyFill="1" applyBorder="1" applyAlignment="1" applyProtection="1">
      <alignment horizontal="center" vertical="center" wrapText="1"/>
    </xf>
    <xf numFmtId="3" fontId="2" fillId="5" borderId="3" xfId="0" applyNumberFormat="1" applyFont="1" applyFill="1" applyBorder="1" applyAlignment="1" applyProtection="1">
      <alignment horizontal="right" vertical="center" wrapText="1"/>
    </xf>
    <xf numFmtId="3" fontId="2" fillId="5" borderId="4" xfId="0" applyNumberFormat="1" applyFont="1" applyFill="1" applyBorder="1" applyAlignment="1" applyProtection="1">
      <alignment horizontal="right" vertical="center" wrapText="1"/>
    </xf>
    <xf numFmtId="3" fontId="2" fillId="2" borderId="7" xfId="0" applyNumberFormat="1" applyFont="1" applyFill="1" applyBorder="1" applyAlignment="1" applyProtection="1">
      <alignment horizontal="left" vertical="center"/>
    </xf>
    <xf numFmtId="0" fontId="3" fillId="2" borderId="4" xfId="0" applyNumberFormat="1" applyFont="1" applyFill="1" applyBorder="1" applyAlignment="1" applyProtection="1">
      <alignment horizontal="left" vertical="center"/>
    </xf>
    <xf numFmtId="3" fontId="3" fillId="2" borderId="13" xfId="0" applyNumberFormat="1" applyFont="1" applyFill="1" applyBorder="1" applyAlignment="1" applyProtection="1">
      <alignment horizontal="left" vertical="center"/>
    </xf>
    <xf numFmtId="3" fontId="2" fillId="2" borderId="2" xfId="0" applyNumberFormat="1" applyFont="1" applyFill="1" applyBorder="1" applyAlignment="1" applyProtection="1">
      <alignment horizontal="right" vertical="center"/>
    </xf>
    <xf numFmtId="3" fontId="3" fillId="2" borderId="7" xfId="0" applyNumberFormat="1" applyFont="1" applyFill="1" applyBorder="1" applyAlignment="1" applyProtection="1">
      <alignment horizontal="left" vertical="center"/>
    </xf>
    <xf numFmtId="3" fontId="2" fillId="2" borderId="13" xfId="0" applyNumberFormat="1" applyFont="1" applyFill="1" applyBorder="1" applyAlignment="1" applyProtection="1">
      <alignment horizontal="left" vertical="center"/>
    </xf>
    <xf numFmtId="3" fontId="3" fillId="2" borderId="4" xfId="0" applyNumberFormat="1" applyFont="1" applyFill="1" applyBorder="1" applyAlignment="1" applyProtection="1">
      <alignment horizontal="left" vertical="center"/>
    </xf>
    <xf numFmtId="3" fontId="2" fillId="2" borderId="4" xfId="0" applyNumberFormat="1" applyFont="1" applyFill="1" applyBorder="1" applyAlignment="1" applyProtection="1">
      <alignment horizontal="left" vertical="center"/>
    </xf>
    <xf numFmtId="0" fontId="2" fillId="2" borderId="13" xfId="0" applyNumberFormat="1" applyFont="1" applyFill="1" applyBorder="1" applyAlignment="1" applyProtection="1">
      <alignment horizontal="center" vertical="center"/>
    </xf>
    <xf numFmtId="3" fontId="3" fillId="2" borderId="3" xfId="0" applyNumberFormat="1" applyFont="1" applyFill="1" applyBorder="1" applyAlignment="1" applyProtection="1">
      <alignment horizontal="left" vertical="center"/>
    </xf>
    <xf numFmtId="3" fontId="3" fillId="2" borderId="2" xfId="0" applyNumberFormat="1" applyFont="1" applyFill="1" applyBorder="1" applyAlignment="1" applyProtection="1">
      <alignment horizontal="left" vertical="center"/>
    </xf>
    <xf numFmtId="0" fontId="5" fillId="0" borderId="0" xfId="0" applyNumberFormat="1" applyFont="1" applyFill="1" applyAlignment="1" applyProtection="1">
      <alignment horizontal="center" vertical="center"/>
    </xf>
    <xf numFmtId="0" fontId="6" fillId="0" borderId="0" xfId="0" applyNumberFormat="1" applyFont="1" applyFill="1" applyAlignment="1" applyProtection="1">
      <alignment vertical="center"/>
    </xf>
    <xf numFmtId="0" fontId="6" fillId="2" borderId="1"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2" fillId="2" borderId="7" xfId="0" applyNumberFormat="1" applyFont="1" applyFill="1" applyBorder="1" applyAlignment="1" applyProtection="1">
      <alignment vertical="center"/>
    </xf>
    <xf numFmtId="3" fontId="2" fillId="5"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vertical="center"/>
    </xf>
    <xf numFmtId="0" fontId="0" fillId="0" borderId="2"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3" fontId="2" fillId="0" borderId="3" xfId="0" applyNumberFormat="1" applyFont="1" applyFill="1" applyBorder="1" applyAlignment="1" applyProtection="1">
      <alignment horizontal="center" vertical="center"/>
    </xf>
    <xf numFmtId="0" fontId="6" fillId="0" borderId="7" xfId="0" applyNumberFormat="1" applyFont="1" applyFill="1" applyBorder="1" applyAlignment="1" applyProtection="1">
      <alignment horizontal="center" vertical="center"/>
    </xf>
    <xf numFmtId="3" fontId="2" fillId="5" borderId="2" xfId="0" applyNumberFormat="1" applyFont="1" applyFill="1" applyBorder="1" applyAlignment="1" applyProtection="1">
      <alignment horizontal="center" vertical="center"/>
    </xf>
    <xf numFmtId="0" fontId="0" fillId="0" borderId="0" xfId="0" applyFill="1" applyAlignment="1">
      <alignment vertical="center"/>
    </xf>
    <xf numFmtId="0" fontId="0" fillId="0" borderId="1" xfId="0" applyNumberFormat="1" applyFont="1" applyFill="1" applyBorder="1" applyAlignment="1" applyProtection="1">
      <alignment vertical="center"/>
    </xf>
    <xf numFmtId="0" fontId="2" fillId="0" borderId="1" xfId="0" applyNumberFormat="1" applyFont="1" applyFill="1" applyBorder="1" applyAlignment="1" applyProtection="1">
      <alignment horizontal="center" vertical="center"/>
    </xf>
    <xf numFmtId="0" fontId="6" fillId="6" borderId="1"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vertical="center"/>
    </xf>
    <xf numFmtId="3" fontId="2" fillId="5" borderId="4" xfId="0" applyNumberFormat="1" applyFont="1" applyFill="1" applyBorder="1" applyAlignment="1" applyProtection="1">
      <alignment horizontal="center" vertical="center"/>
    </xf>
    <xf numFmtId="0" fontId="6" fillId="6" borderId="3"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vertical="center"/>
    </xf>
    <xf numFmtId="0" fontId="2" fillId="5" borderId="5" xfId="0" applyNumberFormat="1" applyFont="1" applyFill="1" applyBorder="1" applyAlignment="1" applyProtection="1">
      <alignment horizontal="center" vertical="center"/>
    </xf>
    <xf numFmtId="0" fontId="0" fillId="0" borderId="0" xfId="0" applyNumberFormat="1" applyFont="1" applyFill="1" applyAlignment="1" applyProtection="1">
      <alignment vertical="center"/>
    </xf>
    <xf numFmtId="3" fontId="2" fillId="4" borderId="0" xfId="0" applyNumberFormat="1" applyFont="1" applyFill="1" applyAlignment="1" applyProtection="1">
      <alignment horizontal="right" vertical="center"/>
    </xf>
    <xf numFmtId="0" fontId="0" fillId="6" borderId="0" xfId="0" applyNumberFormat="1" applyFont="1" applyFill="1" applyAlignment="1" applyProtection="1">
      <alignment horizontal="center" vertical="center"/>
    </xf>
    <xf numFmtId="0" fontId="0" fillId="6" borderId="0" xfId="0" applyNumberFormat="1" applyFont="1" applyFill="1" applyAlignment="1" applyProtection="1">
      <alignment vertical="center"/>
    </xf>
    <xf numFmtId="0" fontId="0" fillId="6" borderId="0" xfId="0" applyNumberFormat="1" applyFont="1" applyFill="1" applyAlignment="1" applyProtection="1">
      <alignment horizontal="right" vertical="center"/>
    </xf>
    <xf numFmtId="4" fontId="6" fillId="4" borderId="11" xfId="0" applyNumberFormat="1" applyFont="1" applyFill="1" applyBorder="1" applyAlignment="1" applyProtection="1">
      <alignment horizontal="left" vertical="center"/>
    </xf>
    <xf numFmtId="4" fontId="6" fillId="4" borderId="12" xfId="0" applyNumberFormat="1" applyFont="1" applyFill="1" applyBorder="1" applyAlignment="1" applyProtection="1">
      <alignment horizontal="left" vertical="center"/>
    </xf>
    <xf numFmtId="4" fontId="6" fillId="4" borderId="13" xfId="0" applyNumberFormat="1" applyFont="1" applyFill="1" applyBorder="1" applyAlignment="1" applyProtection="1">
      <alignment horizontal="left" vertical="center"/>
    </xf>
    <xf numFmtId="4" fontId="6" fillId="4" borderId="0" xfId="0" applyNumberFormat="1" applyFont="1" applyFill="1" applyAlignment="1" applyProtection="1">
      <alignment horizontal="left" vertical="center"/>
    </xf>
    <xf numFmtId="0" fontId="6" fillId="4" borderId="13" xfId="0" applyNumberFormat="1" applyFont="1" applyFill="1" applyBorder="1" applyAlignment="1" applyProtection="1">
      <alignment horizontal="left" vertical="center"/>
    </xf>
    <xf numFmtId="0" fontId="0" fillId="0" borderId="0" xfId="0" applyNumberFormat="1" applyFont="1" applyFill="1" applyAlignment="1" applyProtection="1">
      <alignment horizontal="right" vertical="center"/>
    </xf>
    <xf numFmtId="3" fontId="6" fillId="5" borderId="13" xfId="0" applyNumberFormat="1" applyFont="1" applyFill="1" applyBorder="1" applyAlignment="1" applyProtection="1">
      <alignment horizontal="left" vertical="center"/>
    </xf>
    <xf numFmtId="0" fontId="0" fillId="0" borderId="0" xfId="0" applyNumberFormat="1" applyFont="1" applyFill="1" applyAlignment="1" applyProtection="1">
      <alignment horizontal="left" vertical="center"/>
    </xf>
    <xf numFmtId="0" fontId="0" fillId="0" borderId="0" xfId="0" applyNumberFormat="1" applyFont="1" applyFill="1" applyAlignment="1" applyProtection="1"/>
  </cellXfs>
  <cellStyles count="6">
    <cellStyle name="常规" xfId="0" builtinId="0"/>
    <cellStyle name="千位分隔" xfId="1" builtinId="3"/>
    <cellStyle name="货币" xfId="2" builtinId="4"/>
    <cellStyle name="千位分隔[0]" xfId="3" builtinId="6"/>
    <cellStyle name="百分比" xfId="4" builtinId="5"/>
    <cellStyle name="货币[0]" xfId="5" builtinId="7"/>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2" Type="http://schemas.openxmlformats.org/officeDocument/2006/relationships/worksheet" Target="worksheets/sheet2.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theme" Target="theme/theme1.xml"/><Relationship Id="rId29" Type="http://schemas.openxmlformats.org/officeDocument/2006/relationships/styles" Target="styles.xml"/><Relationship Id="rId3" Type="http://schemas.openxmlformats.org/officeDocument/2006/relationships/worksheet" Target="worksheets/sheet3.xml"/><Relationship Id="rId30" Type="http://schemas.openxmlformats.org/officeDocument/2006/relationships/sharedStrings" Target="sharedStrings.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26"/>
  <sheetViews>
    <sheetView showGridLines="0" showZeros="0" workbookViewId="0">
      <selection activeCell="C11" sqref="C11"/>
    </sheetView>
  </sheetViews>
  <sheetFormatPr defaultColWidth="12.125" defaultRowHeight="15.6" customHeight="1" outlineLevelCol="3"/>
  <cols>
    <col min="1" max="1" width="12" customWidth="1"/>
    <col min="2" max="2" width="20.5" customWidth="1"/>
    <col min="3" max="3" width="54.875" customWidth="1"/>
    <col min="4" max="4" width="22.875" customWidth="1"/>
  </cols>
  <sheetData>
    <row r="1" ht="33.95" customHeight="1" spans="1:4">
      <c r="A1" s="127" t="s">
        <v>0</v>
      </c>
      <c r="B1" s="127"/>
      <c r="C1" s="127"/>
      <c r="D1" s="127"/>
    </row>
    <row r="2" ht="33.95" customHeight="1" spans="1:4">
      <c r="A2" s="127" t="s">
        <v>1</v>
      </c>
      <c r="B2" s="127"/>
      <c r="C2" s="127"/>
      <c r="D2" s="127"/>
    </row>
    <row r="3" ht="15" customHeight="1" spans="1:4">
      <c r="A3" s="150"/>
      <c r="B3" s="150"/>
      <c r="C3" s="150"/>
      <c r="D3" s="150"/>
    </row>
    <row r="4" ht="15" customHeight="1" spans="1:4">
      <c r="A4" s="150"/>
      <c r="B4" s="150"/>
      <c r="C4" s="153"/>
      <c r="D4" s="150"/>
    </row>
    <row r="5" ht="15" customHeight="1" spans="1:4">
      <c r="A5" s="150"/>
      <c r="B5" s="154" t="s">
        <v>2</v>
      </c>
      <c r="C5" s="155" t="s">
        <v>3</v>
      </c>
      <c r="D5" s="150"/>
    </row>
    <row r="6" ht="15" customHeight="1" spans="1:4">
      <c r="A6" s="150"/>
      <c r="B6" s="154" t="s">
        <v>4</v>
      </c>
      <c r="C6" s="156" t="s">
        <v>5</v>
      </c>
      <c r="D6" s="150"/>
    </row>
    <row r="7" ht="15" customHeight="1" spans="1:4">
      <c r="A7" s="150"/>
      <c r="B7" s="154" t="s">
        <v>6</v>
      </c>
      <c r="C7" s="157" t="s">
        <v>7</v>
      </c>
      <c r="D7" s="150"/>
    </row>
    <row r="8" ht="15" customHeight="1" spans="1:4">
      <c r="A8" s="150"/>
      <c r="B8" s="154" t="s">
        <v>8</v>
      </c>
      <c r="C8" s="158" t="s">
        <v>9</v>
      </c>
      <c r="D8" s="150"/>
    </row>
    <row r="9" ht="15" customHeight="1" spans="1:4">
      <c r="A9" s="150"/>
      <c r="B9" s="154" t="s">
        <v>10</v>
      </c>
      <c r="C9" s="157" t="s">
        <v>11</v>
      </c>
      <c r="D9" s="150"/>
    </row>
    <row r="10" ht="15" customHeight="1" spans="1:4">
      <c r="A10" s="150"/>
      <c r="B10" s="154" t="s">
        <v>12</v>
      </c>
      <c r="C10" s="155" t="s">
        <v>13</v>
      </c>
      <c r="D10" s="150"/>
    </row>
    <row r="11" ht="15" customHeight="1" spans="1:4">
      <c r="A11" s="150"/>
      <c r="B11" s="154" t="s">
        <v>14</v>
      </c>
      <c r="C11" s="158" t="s">
        <v>15</v>
      </c>
      <c r="D11" s="150"/>
    </row>
    <row r="12" ht="15" customHeight="1" spans="1:4">
      <c r="A12" s="150"/>
      <c r="B12" s="154" t="s">
        <v>16</v>
      </c>
      <c r="C12" s="156" t="s">
        <v>17</v>
      </c>
      <c r="D12" s="150"/>
    </row>
    <row r="13" ht="15" customHeight="1" spans="1:4">
      <c r="A13" s="150"/>
      <c r="B13" s="154" t="s">
        <v>18</v>
      </c>
      <c r="C13" s="156" t="s">
        <v>19</v>
      </c>
      <c r="D13" s="150"/>
    </row>
    <row r="14" ht="15" customHeight="1" spans="1:4">
      <c r="A14" s="150"/>
      <c r="B14" s="154" t="s">
        <v>20</v>
      </c>
      <c r="C14" s="156" t="s">
        <v>21</v>
      </c>
      <c r="D14" s="150"/>
    </row>
    <row r="15" ht="15" customHeight="1" spans="1:4">
      <c r="A15" s="150"/>
      <c r="B15" s="154" t="s">
        <v>22</v>
      </c>
      <c r="C15" s="157" t="s">
        <v>23</v>
      </c>
      <c r="D15" s="150"/>
    </row>
    <row r="16" ht="15" customHeight="1" spans="1:4">
      <c r="A16" s="150"/>
      <c r="B16" s="154" t="s">
        <v>24</v>
      </c>
      <c r="C16" s="158" t="s">
        <v>23</v>
      </c>
      <c r="D16" s="150"/>
    </row>
    <row r="17" ht="15" customHeight="1" spans="1:4">
      <c r="A17" s="150"/>
      <c r="B17" s="154" t="s">
        <v>25</v>
      </c>
      <c r="C17" s="157" t="s">
        <v>26</v>
      </c>
      <c r="D17" s="150"/>
    </row>
    <row r="18" ht="15" customHeight="1" spans="1:4">
      <c r="A18" s="150"/>
      <c r="B18" s="154" t="s">
        <v>27</v>
      </c>
      <c r="C18" s="155" t="s">
        <v>19</v>
      </c>
      <c r="D18" s="150"/>
    </row>
    <row r="19" ht="15" customHeight="1" spans="1:4">
      <c r="A19" s="150"/>
      <c r="B19" s="154" t="s">
        <v>28</v>
      </c>
      <c r="C19" s="158" t="s">
        <v>19</v>
      </c>
      <c r="D19" s="150"/>
    </row>
    <row r="20" customHeight="1" spans="1:4">
      <c r="A20" s="150"/>
      <c r="B20" s="154" t="s">
        <v>29</v>
      </c>
      <c r="C20" s="159" t="s">
        <v>19</v>
      </c>
      <c r="D20" s="150"/>
    </row>
    <row r="21" ht="15" customHeight="1" spans="1:4">
      <c r="A21" s="150"/>
      <c r="B21" s="154" t="s">
        <v>30</v>
      </c>
      <c r="C21" s="158" t="s">
        <v>19</v>
      </c>
      <c r="D21" s="150"/>
    </row>
    <row r="22" customHeight="1" spans="1:4">
      <c r="A22" s="150"/>
      <c r="B22" s="160" t="s">
        <v>31</v>
      </c>
      <c r="C22" s="161" t="s">
        <v>32</v>
      </c>
      <c r="D22" s="150" t="s">
        <v>33</v>
      </c>
    </row>
    <row r="23" ht="15" customHeight="1" spans="1:4">
      <c r="A23" s="150"/>
      <c r="B23" s="154" t="s">
        <v>34</v>
      </c>
      <c r="C23" s="155" t="s">
        <v>35</v>
      </c>
      <c r="D23" s="150"/>
    </row>
    <row r="24" ht="15" customHeight="1" spans="1:4">
      <c r="A24" s="150"/>
      <c r="B24" s="150"/>
      <c r="C24" s="162"/>
      <c r="D24" s="150"/>
    </row>
    <row r="25" ht="15" customHeight="1" spans="1:4">
      <c r="A25" s="150"/>
      <c r="B25" s="150"/>
      <c r="C25" s="150"/>
      <c r="D25" s="150"/>
    </row>
    <row r="26" ht="17.25" customHeight="1" spans="1:4">
      <c r="A26" s="163"/>
      <c r="B26" s="163"/>
      <c r="C26" s="163"/>
      <c r="D26" s="163"/>
    </row>
  </sheetData>
  <mergeCells count="2">
    <mergeCell ref="A1:D1"/>
    <mergeCell ref="A2:D2"/>
  </mergeCells>
  <printOptions verticalCentered="1" gridLines="1"/>
  <pageMargins left="3" right="2" top="1" bottom="1" header="0.5" footer="0.5"/>
  <pageSetup paperSize="1" orientation="landscape" blackAndWhite="1"/>
  <headerFooter alignWithMargins="0">
    <oddHeader>&amp;C@$</oddHeader>
    <oddFooter>&amp;C@&amp;- &amp;P&amp;-$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A248"/>
  <sheetViews>
    <sheetView showGridLines="0" showZeros="0" workbookViewId="0">
      <selection activeCell="W248" sqref="W248"/>
    </sheetView>
  </sheetViews>
  <sheetFormatPr defaultColWidth="9.125" defaultRowHeight="14.25"/>
  <cols>
    <col min="1" max="1" width="10.125" style="99" customWidth="1"/>
    <col min="2" max="2" width="39.875" style="99" customWidth="1"/>
    <col min="3" max="13" width="12.875" style="100" customWidth="1"/>
    <col min="14" max="14" width="10" style="100" customWidth="1"/>
    <col min="15" max="15" width="51.125" style="100" customWidth="1"/>
    <col min="16" max="23" width="12.625" style="100" customWidth="1"/>
    <col min="24" max="24" width="10" style="100" customWidth="1"/>
    <col min="25" max="25" width="36.125" style="100" customWidth="1"/>
    <col min="26" max="27" width="12.375" style="100" customWidth="1"/>
  </cols>
  <sheetData>
    <row r="1" ht="33.95" customHeight="1" spans="1:27">
      <c r="A1" s="58" t="s">
        <v>2146</v>
      </c>
      <c r="B1" s="58"/>
      <c r="C1" s="58"/>
      <c r="D1" s="58"/>
      <c r="E1" s="58"/>
      <c r="F1" s="58"/>
      <c r="G1" s="58"/>
      <c r="H1" s="58"/>
      <c r="I1" s="58"/>
      <c r="J1" s="58"/>
      <c r="K1" s="58"/>
      <c r="L1" s="58"/>
      <c r="M1" s="58"/>
      <c r="N1" s="58"/>
      <c r="O1" s="58"/>
      <c r="P1" s="58"/>
      <c r="Q1" s="58"/>
      <c r="R1" s="58"/>
      <c r="S1" s="58"/>
      <c r="T1" s="58"/>
      <c r="U1" s="58"/>
      <c r="V1" s="58"/>
      <c r="W1" s="58"/>
      <c r="X1" s="58"/>
      <c r="Y1" s="58"/>
      <c r="Z1" s="58"/>
      <c r="AA1" s="58"/>
    </row>
    <row r="2" ht="17.1" customHeight="1" spans="1:27">
      <c r="A2" s="59" t="s">
        <v>54</v>
      </c>
      <c r="B2" s="59"/>
      <c r="C2" s="59"/>
      <c r="D2" s="59"/>
      <c r="E2" s="59"/>
      <c r="F2" s="59"/>
      <c r="G2" s="59"/>
      <c r="H2" s="59"/>
      <c r="I2" s="59"/>
      <c r="J2" s="59"/>
      <c r="K2" s="59"/>
      <c r="L2" s="59"/>
      <c r="M2" s="59"/>
      <c r="N2" s="59"/>
      <c r="O2" s="59"/>
      <c r="P2" s="59"/>
      <c r="Q2" s="59"/>
      <c r="R2" s="59"/>
      <c r="S2" s="59"/>
      <c r="T2" s="59"/>
      <c r="U2" s="59"/>
      <c r="V2" s="59"/>
      <c r="W2" s="59"/>
      <c r="X2" s="59"/>
      <c r="Y2" s="59"/>
      <c r="Z2" s="59"/>
      <c r="AA2" s="59"/>
    </row>
    <row r="3" ht="16.5" customHeight="1" spans="1:27">
      <c r="A3" s="94" t="s">
        <v>849</v>
      </c>
      <c r="B3" s="94"/>
      <c r="C3" s="94"/>
      <c r="D3" s="94"/>
      <c r="E3" s="94"/>
      <c r="F3" s="94"/>
      <c r="G3" s="94"/>
      <c r="H3" s="94"/>
      <c r="I3" s="94"/>
      <c r="J3" s="94"/>
      <c r="K3" s="94"/>
      <c r="L3" s="94"/>
      <c r="M3" s="94"/>
      <c r="N3" s="94"/>
      <c r="O3" s="94"/>
      <c r="P3" s="94"/>
      <c r="Q3" s="94"/>
      <c r="R3" s="94"/>
      <c r="S3" s="94"/>
      <c r="T3" s="94"/>
      <c r="U3" s="94"/>
      <c r="V3" s="94"/>
      <c r="W3" s="94"/>
      <c r="X3" s="94"/>
      <c r="Y3" s="94"/>
      <c r="Z3" s="94"/>
      <c r="AA3" s="94"/>
    </row>
    <row r="4" ht="17.1" customHeight="1" spans="1:27">
      <c r="A4" s="5" t="s">
        <v>90</v>
      </c>
      <c r="B4" s="101" t="s">
        <v>2147</v>
      </c>
      <c r="C4" s="101" t="s">
        <v>92</v>
      </c>
      <c r="D4" s="101" t="s">
        <v>1944</v>
      </c>
      <c r="E4" s="101" t="s">
        <v>2016</v>
      </c>
      <c r="F4" s="101" t="s">
        <v>2148</v>
      </c>
      <c r="G4" s="101" t="s">
        <v>2027</v>
      </c>
      <c r="H4" s="101" t="s">
        <v>2106</v>
      </c>
      <c r="I4" s="101" t="s">
        <v>2149</v>
      </c>
      <c r="J4" s="101" t="s">
        <v>2033</v>
      </c>
      <c r="K4" s="101" t="s">
        <v>2046</v>
      </c>
      <c r="L4" s="101" t="s">
        <v>2072</v>
      </c>
      <c r="M4" s="101" t="s">
        <v>2074</v>
      </c>
      <c r="N4" s="5" t="s">
        <v>90</v>
      </c>
      <c r="O4" s="101" t="s">
        <v>2147</v>
      </c>
      <c r="P4" s="101" t="s">
        <v>92</v>
      </c>
      <c r="Q4" s="101" t="s">
        <v>2150</v>
      </c>
      <c r="R4" s="101" t="s">
        <v>2017</v>
      </c>
      <c r="S4" s="101" t="s">
        <v>2029</v>
      </c>
      <c r="T4" s="101" t="s">
        <v>2034</v>
      </c>
      <c r="U4" s="101" t="s">
        <v>2047</v>
      </c>
      <c r="V4" s="101" t="s">
        <v>2075</v>
      </c>
      <c r="W4" s="101" t="s">
        <v>2151</v>
      </c>
      <c r="X4" s="5" t="s">
        <v>90</v>
      </c>
      <c r="Y4" s="101" t="s">
        <v>2152</v>
      </c>
      <c r="Z4" s="101" t="s">
        <v>2153</v>
      </c>
      <c r="AA4" s="101" t="s">
        <v>2077</v>
      </c>
    </row>
    <row r="5" ht="18.75" customHeight="1" spans="1:27">
      <c r="A5" s="17"/>
      <c r="B5" s="47"/>
      <c r="C5" s="47"/>
      <c r="D5" s="47"/>
      <c r="E5" s="47"/>
      <c r="F5" s="47"/>
      <c r="G5" s="47"/>
      <c r="H5" s="47"/>
      <c r="I5" s="47"/>
      <c r="J5" s="47"/>
      <c r="K5" s="47"/>
      <c r="L5" s="47"/>
      <c r="M5" s="47"/>
      <c r="N5" s="17"/>
      <c r="O5" s="47"/>
      <c r="P5" s="47"/>
      <c r="Q5" s="47"/>
      <c r="R5" s="47" t="s">
        <v>2154</v>
      </c>
      <c r="S5" s="47" t="s">
        <v>2029</v>
      </c>
      <c r="T5" s="47" t="s">
        <v>2034</v>
      </c>
      <c r="U5" s="47" t="s">
        <v>2047</v>
      </c>
      <c r="V5" s="47"/>
      <c r="W5" s="47"/>
      <c r="X5" s="17"/>
      <c r="Y5" s="47"/>
      <c r="Z5" s="47"/>
      <c r="AA5" s="47"/>
    </row>
    <row r="6" ht="18.75" customHeight="1" spans="1:27">
      <c r="A6" s="27">
        <v>10301</v>
      </c>
      <c r="B6" s="45" t="s">
        <v>2155</v>
      </c>
      <c r="C6" s="12">
        <f t="shared" ref="C6:M6" si="0">C7+C14+C22+C26+C33+C38+C43+C59+C68+C75+C79+C88+C97+C104+C113+C121+C126+C132+C140+C148+C156+C164+C173+C180+C189+C199+C208+C212+C218+C219+C220+C229+C244+C245</f>
        <v>2275</v>
      </c>
      <c r="D6" s="12">
        <f>D7+D14+D22+D26+D33+D38+D43+D59+D68+D75+D79+D88+D97+D104+D113+D121+D126+D132+D140+D148+D156+D164+D173+D180+D189+D199+D208+D212+D218+D219+D220+D229+D244+D245</f>
        <v>11236</v>
      </c>
      <c r="E6" s="12">
        <f>E7+E14+E22+E26+E33+E38+E43+E59+E68+E75+E79+E88+E97+E104+E113+E121+E126+E132+E140+E148+E156+E164+E173+E180+E189+E199+E208+E212+E218+E219+E220+E229+E244+E245</f>
        <v>0</v>
      </c>
      <c r="F6" s="12">
        <f>F7+F14+F22+F26+F33+F38+F43+F59+F68+F75+F79+F88+F97+F104+F113+F121+F126+F132+F140+F148+F156+F164+F173+F180+F189+F199+F208+F212+F218+F219+F220+F229+F244+F245</f>
        <v>0</v>
      </c>
      <c r="G6" s="48">
        <f>G7+G14+G22+G26+G33+G38+G43+G59+G68+G75+G79+G88+G97+G104+G113+G121+G126+G132+G140+G148+G156+G164+G173+G180+G189+G199+G208+G212+G218+G219+G220+G229+G244+G245</f>
        <v>-960</v>
      </c>
      <c r="H6" s="12">
        <f>H7+H14+H22+H26+H33+H38+H43+H59+H68+H75+H79+H88+H97+H104+H113+H121+H126+H132+H140+H148+H156+H164+H173+H180+H189+H199+H208+H212+H218+H219+H220+H229+H244+H245</f>
        <v>2278</v>
      </c>
      <c r="I6" s="12">
        <f>I7+I14+I22+I26+I33+I38+I43+I59+I68+I75+I79+I88+I97+I104+I113+I121+I126+I132+I140+I148+I156+I164+I173+I180+I189+I199+I208+I212+I218+I219+I220+I229+I244+I245</f>
        <v>0</v>
      </c>
      <c r="J6" s="12">
        <f>J7+J14+J22+J26+J33+J38+J43+J59+J68+J75+J79+J88+J97+J104+J113+J121+J126+J132+J140+J148+J156+J164+J173+J180+J189+J199+J208+J212+J218+J219+J220+J229+J244+J245</f>
        <v>0</v>
      </c>
      <c r="K6" s="48">
        <f>K7+K14+K22+K26+K33+K38+K43+K59+K68+K75+K79+K88+K97+K104+K113+K121+K126+K132+K140+K148+K156+K164+K173+K180+K189+K199+K208+K212+K218+K219+K220+K229+K244+K245</f>
        <v>0</v>
      </c>
      <c r="L6" s="48">
        <f>L7+L14+L22+L26+L33+L38+L43+L59+L68+L75+L79+L88+L97+L104+L113+L121+L126+L132+L140+L148+L156+L164+L173+L180+L189+L199+L208+L212+L218+L219+L220+L229+L244+L245</f>
        <v>0</v>
      </c>
      <c r="M6" s="48">
        <f>M7+M14+M22+M26+M33+M38+M43+M59+M68+M75+M79+M88+M97+M104+M113+M121+M126+M132+M140+M148+M156+M164+M173+M180+M189+M199+M208+M212+M218+M219+M220+M229+M244+M245</f>
        <v>0</v>
      </c>
      <c r="N6" s="97"/>
      <c r="O6" s="45" t="s">
        <v>2156</v>
      </c>
      <c r="P6" s="48">
        <f t="shared" ref="P6:W6" si="1">SUM(P7,P14,P22,P26,P33,P38,P43,P59,P68,P75,P79,P88,P97,P104,P113,P121,P126,P132,P140,P148,P156,P164,P173,P180,P189,P199)+SUM(P208,P212,P218,P219,P220,P229,P244,P245)</f>
        <v>13511</v>
      </c>
      <c r="Q6" s="48">
        <f>SUM(Q7,Q14,Q22,Q26,Q33,Q38,Q43,Q59,Q68,Q75,Q79,Q88,Q97,Q104,Q113,Q121,Q126,Q132,Q140,Q148,Q156,Q164,Q173,Q180,Q189,Q199)+SUM(Q208,Q212,Q218,Q219,Q220,Q229,Q244,Q245)</f>
        <v>0</v>
      </c>
      <c r="R6" s="48">
        <f>SUM(R7,R14,R22,R26,R33,R38,R43,R59,R68,R75,R79,R88,R97,R104,R113,R121,R126,R132,R140,R148,R156,R164,R173,R180,R189,R199)+SUM(R208,R212,R218,R219,R220,R229,R244,R245)</f>
        <v>0</v>
      </c>
      <c r="S6" s="48">
        <f>SUM(S7,S14,S22,S26,S33,S38,S43,S59,S68,S75,S79,S88,S97,S104,S113,S121,S126,S132,S140,S148,S156,S164,S173,S180,S189,S199)+SUM(S208,S212,S218,S219,S220,S229,S244,S245)</f>
        <v>2278</v>
      </c>
      <c r="T6" s="48">
        <f>SUM(T7,T14,T22,T26,T33,T38,T43,T59,T68,T75,T79,T88,T97,T104,T113,T121,T126,T132,T140,T148,T156,T164,T173,T180,T189,T199)+SUM(T208,T212,T218,T219,T220,T229,T244,T245)</f>
        <v>0</v>
      </c>
      <c r="U6" s="48">
        <f>SUM(U7,U14,U22,U26,U33,U38,U43,U59,U68,U75,U79,U88,U97,U104,U113,U121,U126,U132,U140,U148,U156,U164,U173,U180,U189,U199)+SUM(U208,U212,U218,U219,U220,U229,U244,U245)</f>
        <v>0</v>
      </c>
      <c r="V6" s="48">
        <f>SUM(V7,V14,V22,V26,V33,V38,V43,V59,V68,V75,V79,V88,V97,V104,V113,V121,V126,V132,V140,V148,V156,V164,V173,V180,V189,V199)+SUM(V208,V212,V218,V219,V220,V229,V244,V245)</f>
        <v>0</v>
      </c>
      <c r="W6" s="48">
        <f>SUM(W7,W14,W22,W26,W33,W38,W43,W59,W68,W75,W79,W88,W97,W104,W113,W121,W126,W132,W140,W148,W156,W164,W173,W180,W189,W199)+SUM(W208,W212,W218,W219,W220,W229,W244,W245)</f>
        <v>0</v>
      </c>
      <c r="X6" s="27">
        <v>10301</v>
      </c>
      <c r="Y6" s="45" t="s">
        <v>2157</v>
      </c>
      <c r="Z6" s="48">
        <f>Z7+Z14+Z22+Z26+Z33+Z38+Z43+Z59+Z68+Z75+Z79+Z88+Z97+Z104+Z113+Z121+Z126+Z132+Z140+Z148+Z156+Z164+Z173+Z180+Z189+Z199+Z208+Z212+Z218+Z219+Z220+Z229+Z244+Z245</f>
        <v>0</v>
      </c>
      <c r="AA6" s="12">
        <f>SUM(C6:M6)-SUM(P6:W6)-Z6-I6</f>
        <v>-960</v>
      </c>
    </row>
    <row r="7" ht="18.75" customHeight="1" spans="1:27">
      <c r="A7" s="27">
        <v>1030166</v>
      </c>
      <c r="B7" s="46" t="s">
        <v>2158</v>
      </c>
      <c r="C7" s="9">
        <v>0</v>
      </c>
      <c r="D7" s="13">
        <v>0</v>
      </c>
      <c r="E7" s="13">
        <v>0</v>
      </c>
      <c r="F7" s="9">
        <v>0</v>
      </c>
      <c r="G7" s="50">
        <v>0</v>
      </c>
      <c r="H7" s="9">
        <v>0</v>
      </c>
      <c r="I7" s="9">
        <v>0</v>
      </c>
      <c r="J7" s="9">
        <v>0</v>
      </c>
      <c r="K7" s="72">
        <v>0</v>
      </c>
      <c r="L7" s="72">
        <v>0</v>
      </c>
      <c r="M7" s="72">
        <v>0</v>
      </c>
      <c r="N7" s="97">
        <v>20610</v>
      </c>
      <c r="O7" s="46" t="s">
        <v>2159</v>
      </c>
      <c r="P7" s="12">
        <f t="shared" ref="P7:W7" si="2">SUM(P8:P13)</f>
        <v>0</v>
      </c>
      <c r="Q7" s="48">
        <f>SUM(Q8:Q13)</f>
        <v>0</v>
      </c>
      <c r="R7" s="48">
        <f>SUM(R8:R13)</f>
        <v>0</v>
      </c>
      <c r="S7" s="12">
        <f>SUM(S8:S13)</f>
        <v>0</v>
      </c>
      <c r="T7" s="12">
        <f>SUM(T8:T13)</f>
        <v>0</v>
      </c>
      <c r="U7" s="48">
        <f>SUM(U8:U13)</f>
        <v>0</v>
      </c>
      <c r="V7" s="48">
        <f>SUM(V8:V13)</f>
        <v>0</v>
      </c>
      <c r="W7" s="48">
        <f>SUM(W8:W13)</f>
        <v>0</v>
      </c>
      <c r="X7" s="27">
        <v>1030166</v>
      </c>
      <c r="Y7" s="46" t="s">
        <v>2160</v>
      </c>
      <c r="Z7" s="9">
        <v>0</v>
      </c>
      <c r="AA7" s="12">
        <f>SUM(C7:M7)-SUM(P7:W7)-Z7-I7</f>
        <v>0</v>
      </c>
    </row>
    <row r="8" ht="18.75" customHeight="1" spans="1:27">
      <c r="A8" s="27"/>
      <c r="B8" s="46"/>
      <c r="C8" s="38"/>
      <c r="D8" s="34"/>
      <c r="E8" s="34"/>
      <c r="F8" s="38"/>
      <c r="G8" s="34"/>
      <c r="H8" s="34"/>
      <c r="I8" s="34"/>
      <c r="J8" s="34"/>
      <c r="K8" s="34"/>
      <c r="L8" s="34"/>
      <c r="M8" s="34"/>
      <c r="N8" s="97">
        <v>2061001</v>
      </c>
      <c r="O8" s="27" t="s">
        <v>2161</v>
      </c>
      <c r="P8" s="9">
        <v>0</v>
      </c>
      <c r="Q8" s="72">
        <v>0</v>
      </c>
      <c r="R8" s="72">
        <v>0</v>
      </c>
      <c r="S8" s="50">
        <v>0</v>
      </c>
      <c r="T8" s="50">
        <v>0</v>
      </c>
      <c r="U8" s="72">
        <v>0</v>
      </c>
      <c r="V8" s="72">
        <v>0</v>
      </c>
      <c r="W8" s="72">
        <v>0</v>
      </c>
      <c r="X8" s="27"/>
      <c r="Y8" s="46"/>
      <c r="Z8" s="81"/>
      <c r="AA8" s="38"/>
    </row>
    <row r="9" ht="18.75" customHeight="1" spans="1:27">
      <c r="A9" s="27"/>
      <c r="B9" s="46"/>
      <c r="C9" s="38"/>
      <c r="D9" s="34"/>
      <c r="E9" s="34"/>
      <c r="F9" s="38"/>
      <c r="G9" s="34"/>
      <c r="H9" s="34"/>
      <c r="I9" s="34"/>
      <c r="J9" s="34"/>
      <c r="K9" s="34"/>
      <c r="L9" s="34"/>
      <c r="M9" s="34"/>
      <c r="N9" s="97">
        <v>2061002</v>
      </c>
      <c r="O9" s="27" t="s">
        <v>2162</v>
      </c>
      <c r="P9" s="9">
        <v>0</v>
      </c>
      <c r="Q9" s="72">
        <v>0</v>
      </c>
      <c r="R9" s="72">
        <v>0</v>
      </c>
      <c r="S9" s="50">
        <v>0</v>
      </c>
      <c r="T9" s="50">
        <v>0</v>
      </c>
      <c r="U9" s="72">
        <v>0</v>
      </c>
      <c r="V9" s="72">
        <v>0</v>
      </c>
      <c r="W9" s="72">
        <v>0</v>
      </c>
      <c r="X9" s="27"/>
      <c r="Y9" s="46"/>
      <c r="Z9" s="81"/>
      <c r="AA9" s="38"/>
    </row>
    <row r="10" ht="18.75" customHeight="1" spans="1:27">
      <c r="A10" s="27"/>
      <c r="B10" s="46"/>
      <c r="C10" s="38"/>
      <c r="D10" s="34"/>
      <c r="E10" s="34"/>
      <c r="F10" s="38"/>
      <c r="G10" s="34"/>
      <c r="H10" s="34"/>
      <c r="I10" s="34"/>
      <c r="J10" s="34"/>
      <c r="K10" s="34"/>
      <c r="L10" s="34"/>
      <c r="M10" s="34"/>
      <c r="N10" s="97">
        <v>2061003</v>
      </c>
      <c r="O10" s="27" t="s">
        <v>2163</v>
      </c>
      <c r="P10" s="9">
        <v>0</v>
      </c>
      <c r="Q10" s="72">
        <v>0</v>
      </c>
      <c r="R10" s="72">
        <v>0</v>
      </c>
      <c r="S10" s="50">
        <v>0</v>
      </c>
      <c r="T10" s="50">
        <v>0</v>
      </c>
      <c r="U10" s="72">
        <v>0</v>
      </c>
      <c r="V10" s="72">
        <v>0</v>
      </c>
      <c r="W10" s="72">
        <v>0</v>
      </c>
      <c r="X10" s="27"/>
      <c r="Y10" s="46"/>
      <c r="Z10" s="81"/>
      <c r="AA10" s="38"/>
    </row>
    <row r="11" ht="18.75" customHeight="1" spans="1:27">
      <c r="A11" s="27"/>
      <c r="B11" s="46"/>
      <c r="C11" s="38"/>
      <c r="D11" s="34"/>
      <c r="E11" s="34"/>
      <c r="F11" s="38"/>
      <c r="G11" s="34"/>
      <c r="H11" s="34"/>
      <c r="I11" s="34"/>
      <c r="J11" s="34"/>
      <c r="K11" s="34"/>
      <c r="L11" s="34"/>
      <c r="M11" s="34"/>
      <c r="N11" s="97">
        <v>2061004</v>
      </c>
      <c r="O11" s="27" t="s">
        <v>2164</v>
      </c>
      <c r="P11" s="9">
        <v>0</v>
      </c>
      <c r="Q11" s="72">
        <v>0</v>
      </c>
      <c r="R11" s="72">
        <v>0</v>
      </c>
      <c r="S11" s="50">
        <v>0</v>
      </c>
      <c r="T11" s="50">
        <v>0</v>
      </c>
      <c r="U11" s="72">
        <v>0</v>
      </c>
      <c r="V11" s="72">
        <v>0</v>
      </c>
      <c r="W11" s="72">
        <v>0</v>
      </c>
      <c r="X11" s="27"/>
      <c r="Y11" s="46"/>
      <c r="Z11" s="81"/>
      <c r="AA11" s="38"/>
    </row>
    <row r="12" ht="18.75" customHeight="1" spans="1:27">
      <c r="A12" s="27"/>
      <c r="B12" s="46"/>
      <c r="C12" s="38"/>
      <c r="D12" s="34"/>
      <c r="E12" s="34"/>
      <c r="F12" s="38"/>
      <c r="G12" s="34"/>
      <c r="H12" s="34"/>
      <c r="I12" s="34"/>
      <c r="J12" s="34"/>
      <c r="K12" s="34"/>
      <c r="L12" s="34"/>
      <c r="M12" s="34"/>
      <c r="N12" s="97">
        <v>2061005</v>
      </c>
      <c r="O12" s="27" t="s">
        <v>2165</v>
      </c>
      <c r="P12" s="9">
        <v>0</v>
      </c>
      <c r="Q12" s="72">
        <v>0</v>
      </c>
      <c r="R12" s="72">
        <v>0</v>
      </c>
      <c r="S12" s="50">
        <v>0</v>
      </c>
      <c r="T12" s="50">
        <v>0</v>
      </c>
      <c r="U12" s="72">
        <v>0</v>
      </c>
      <c r="V12" s="72">
        <v>0</v>
      </c>
      <c r="W12" s="72">
        <v>0</v>
      </c>
      <c r="X12" s="27"/>
      <c r="Y12" s="46"/>
      <c r="Z12" s="81"/>
      <c r="AA12" s="38"/>
    </row>
    <row r="13" ht="18.75" customHeight="1" spans="1:27">
      <c r="A13" s="27"/>
      <c r="B13" s="46"/>
      <c r="C13" s="38"/>
      <c r="D13" s="34"/>
      <c r="E13" s="34"/>
      <c r="F13" s="38"/>
      <c r="G13" s="34"/>
      <c r="H13" s="34"/>
      <c r="I13" s="34"/>
      <c r="J13" s="34"/>
      <c r="K13" s="34"/>
      <c r="L13" s="34"/>
      <c r="M13" s="34"/>
      <c r="N13" s="97">
        <v>2061099</v>
      </c>
      <c r="O13" s="27" t="s">
        <v>2166</v>
      </c>
      <c r="P13" s="50">
        <v>0</v>
      </c>
      <c r="Q13" s="72">
        <v>0</v>
      </c>
      <c r="R13" s="72">
        <v>0</v>
      </c>
      <c r="S13" s="50">
        <v>0</v>
      </c>
      <c r="T13" s="50">
        <v>0</v>
      </c>
      <c r="U13" s="72">
        <v>0</v>
      </c>
      <c r="V13" s="72">
        <v>0</v>
      </c>
      <c r="W13" s="72">
        <v>0</v>
      </c>
      <c r="X13" s="27"/>
      <c r="Y13" s="46"/>
      <c r="Z13" s="81"/>
      <c r="AA13" s="38"/>
    </row>
    <row r="14" ht="18.75" customHeight="1" spans="1:27">
      <c r="A14" s="27">
        <v>1030129</v>
      </c>
      <c r="B14" s="46" t="s">
        <v>2167</v>
      </c>
      <c r="C14" s="9">
        <v>0</v>
      </c>
      <c r="D14" s="13">
        <v>0</v>
      </c>
      <c r="E14" s="13">
        <v>0</v>
      </c>
      <c r="F14" s="9">
        <v>0</v>
      </c>
      <c r="G14" s="50">
        <v>0</v>
      </c>
      <c r="H14" s="9">
        <v>0</v>
      </c>
      <c r="I14" s="9">
        <v>0</v>
      </c>
      <c r="J14" s="9">
        <v>0</v>
      </c>
      <c r="K14" s="72">
        <v>0</v>
      </c>
      <c r="L14" s="72">
        <v>0</v>
      </c>
      <c r="M14" s="72">
        <v>0</v>
      </c>
      <c r="N14" s="97"/>
      <c r="O14" s="46" t="s">
        <v>2168</v>
      </c>
      <c r="P14" s="12">
        <f t="shared" ref="P14:W14" si="3">SUM(P15,P20,P21)</f>
        <v>0</v>
      </c>
      <c r="Q14" s="48">
        <f>SUM(Q15,Q20,Q21)</f>
        <v>0</v>
      </c>
      <c r="R14" s="48">
        <f>SUM(R15,R20,R21)</f>
        <v>0</v>
      </c>
      <c r="S14" s="12">
        <f>SUM(S15,S20,S21)</f>
        <v>0</v>
      </c>
      <c r="T14" s="12">
        <f>SUM(T15,T20,T21)</f>
        <v>0</v>
      </c>
      <c r="U14" s="48">
        <f>SUM(U15,U20,U21)</f>
        <v>0</v>
      </c>
      <c r="V14" s="48">
        <f>SUM(V15,V20,V21)</f>
        <v>0</v>
      </c>
      <c r="W14" s="48">
        <f>SUM(W15,W20,W21)</f>
        <v>0</v>
      </c>
      <c r="X14" s="27">
        <v>1030129</v>
      </c>
      <c r="Y14" s="46" t="s">
        <v>2169</v>
      </c>
      <c r="Z14" s="9">
        <v>0</v>
      </c>
      <c r="AA14" s="12">
        <f>SUM(C14:M14)-SUM(P14:W14)-Z14-I14</f>
        <v>0</v>
      </c>
    </row>
    <row r="15" ht="18.75" customHeight="1" spans="1:27">
      <c r="A15" s="27"/>
      <c r="B15" s="46"/>
      <c r="C15" s="38"/>
      <c r="D15" s="34"/>
      <c r="E15" s="34"/>
      <c r="F15" s="38"/>
      <c r="G15" s="34"/>
      <c r="H15" s="34"/>
      <c r="I15" s="34"/>
      <c r="J15" s="34"/>
      <c r="K15" s="34"/>
      <c r="L15" s="34"/>
      <c r="M15" s="34"/>
      <c r="N15" s="97">
        <v>20707</v>
      </c>
      <c r="O15" s="46" t="s">
        <v>2170</v>
      </c>
      <c r="P15" s="12">
        <f t="shared" ref="P15:W15" si="4">SUM(P16:P19)</f>
        <v>0</v>
      </c>
      <c r="Q15" s="48">
        <f>SUM(Q16:Q19)</f>
        <v>0</v>
      </c>
      <c r="R15" s="48">
        <f>SUM(R16:R19)</f>
        <v>0</v>
      </c>
      <c r="S15" s="12">
        <f>SUM(S16:S19)</f>
        <v>0</v>
      </c>
      <c r="T15" s="12">
        <f>SUM(T16:T19)</f>
        <v>0</v>
      </c>
      <c r="U15" s="48">
        <f>SUM(U16:U19)</f>
        <v>0</v>
      </c>
      <c r="V15" s="48">
        <f>SUM(V16:V19)</f>
        <v>0</v>
      </c>
      <c r="W15" s="48">
        <f>SUM(W16:W19)</f>
        <v>0</v>
      </c>
      <c r="X15" s="27"/>
      <c r="Y15" s="27"/>
      <c r="Z15" s="81"/>
      <c r="AA15" s="34"/>
    </row>
    <row r="16" ht="18.75" customHeight="1" spans="1:27">
      <c r="A16" s="27"/>
      <c r="B16" s="46"/>
      <c r="C16" s="38"/>
      <c r="D16" s="34"/>
      <c r="E16" s="34"/>
      <c r="F16" s="38"/>
      <c r="G16" s="34"/>
      <c r="H16" s="34"/>
      <c r="I16" s="34"/>
      <c r="J16" s="34"/>
      <c r="K16" s="34"/>
      <c r="L16" s="34"/>
      <c r="M16" s="34"/>
      <c r="N16" s="97">
        <v>2070701</v>
      </c>
      <c r="O16" s="27" t="s">
        <v>2171</v>
      </c>
      <c r="P16" s="9">
        <v>0</v>
      </c>
      <c r="Q16" s="72">
        <v>0</v>
      </c>
      <c r="R16" s="72">
        <v>0</v>
      </c>
      <c r="S16" s="50">
        <v>0</v>
      </c>
      <c r="T16" s="50">
        <v>0</v>
      </c>
      <c r="U16" s="72">
        <v>0</v>
      </c>
      <c r="V16" s="72">
        <v>0</v>
      </c>
      <c r="W16" s="72">
        <v>0</v>
      </c>
      <c r="X16" s="27"/>
      <c r="Y16" s="27"/>
      <c r="Z16" s="81"/>
      <c r="AA16" s="34"/>
    </row>
    <row r="17" ht="18.75" customHeight="1" spans="1:27">
      <c r="A17" s="27"/>
      <c r="B17" s="27"/>
      <c r="C17" s="38"/>
      <c r="D17" s="34"/>
      <c r="E17" s="34"/>
      <c r="F17" s="38"/>
      <c r="G17" s="34"/>
      <c r="H17" s="34"/>
      <c r="I17" s="34"/>
      <c r="J17" s="34"/>
      <c r="K17" s="34"/>
      <c r="L17" s="34"/>
      <c r="M17" s="34"/>
      <c r="N17" s="97">
        <v>2070702</v>
      </c>
      <c r="O17" s="27" t="s">
        <v>2172</v>
      </c>
      <c r="P17" s="9">
        <v>0</v>
      </c>
      <c r="Q17" s="72">
        <v>0</v>
      </c>
      <c r="R17" s="72">
        <v>0</v>
      </c>
      <c r="S17" s="50">
        <v>0</v>
      </c>
      <c r="T17" s="50">
        <v>0</v>
      </c>
      <c r="U17" s="72">
        <v>0</v>
      </c>
      <c r="V17" s="72">
        <v>0</v>
      </c>
      <c r="W17" s="72">
        <v>0</v>
      </c>
      <c r="X17" s="27"/>
      <c r="Y17" s="46"/>
      <c r="Z17" s="81"/>
      <c r="AA17" s="38"/>
    </row>
    <row r="18" ht="18.75" customHeight="1" spans="1:27">
      <c r="A18" s="27"/>
      <c r="B18" s="27"/>
      <c r="C18" s="38"/>
      <c r="D18" s="34"/>
      <c r="E18" s="34"/>
      <c r="F18" s="38"/>
      <c r="G18" s="34"/>
      <c r="H18" s="34"/>
      <c r="I18" s="34"/>
      <c r="J18" s="34"/>
      <c r="K18" s="34"/>
      <c r="L18" s="34"/>
      <c r="M18" s="34"/>
      <c r="N18" s="97">
        <v>2070703</v>
      </c>
      <c r="O18" s="27" t="s">
        <v>2173</v>
      </c>
      <c r="P18" s="9">
        <v>0</v>
      </c>
      <c r="Q18" s="72">
        <v>0</v>
      </c>
      <c r="R18" s="72">
        <v>0</v>
      </c>
      <c r="S18" s="50">
        <v>0</v>
      </c>
      <c r="T18" s="50">
        <v>0</v>
      </c>
      <c r="U18" s="72">
        <v>0</v>
      </c>
      <c r="V18" s="72">
        <v>0</v>
      </c>
      <c r="W18" s="72">
        <v>0</v>
      </c>
      <c r="X18" s="27"/>
      <c r="Y18" s="46"/>
      <c r="Z18" s="81"/>
      <c r="AA18" s="38"/>
    </row>
    <row r="19" ht="18.75" customHeight="1" spans="1:27">
      <c r="A19" s="27"/>
      <c r="B19" s="27"/>
      <c r="C19" s="38"/>
      <c r="D19" s="34"/>
      <c r="E19" s="34"/>
      <c r="F19" s="38"/>
      <c r="G19" s="34"/>
      <c r="H19" s="34"/>
      <c r="I19" s="34"/>
      <c r="J19" s="34"/>
      <c r="K19" s="34"/>
      <c r="L19" s="34"/>
      <c r="M19" s="34"/>
      <c r="N19" s="97">
        <v>2070799</v>
      </c>
      <c r="O19" s="27" t="s">
        <v>2174</v>
      </c>
      <c r="P19" s="9">
        <v>0</v>
      </c>
      <c r="Q19" s="72">
        <v>0</v>
      </c>
      <c r="R19" s="72">
        <v>0</v>
      </c>
      <c r="S19" s="50">
        <v>0</v>
      </c>
      <c r="T19" s="50">
        <v>0</v>
      </c>
      <c r="U19" s="72">
        <v>0</v>
      </c>
      <c r="V19" s="72">
        <v>0</v>
      </c>
      <c r="W19" s="72">
        <v>0</v>
      </c>
      <c r="X19" s="27"/>
      <c r="Y19" s="46"/>
      <c r="Z19" s="81"/>
      <c r="AA19" s="38"/>
    </row>
    <row r="20" ht="18.75" customHeight="1" spans="1:27">
      <c r="A20" s="27"/>
      <c r="B20" s="27"/>
      <c r="C20" s="38"/>
      <c r="D20" s="34"/>
      <c r="E20" s="34"/>
      <c r="F20" s="38"/>
      <c r="G20" s="34"/>
      <c r="H20" s="34"/>
      <c r="I20" s="34"/>
      <c r="J20" s="34"/>
      <c r="K20" s="34"/>
      <c r="L20" s="34"/>
      <c r="M20" s="34"/>
      <c r="N20" s="97">
        <v>2320405</v>
      </c>
      <c r="O20" s="46" t="s">
        <v>2175</v>
      </c>
      <c r="P20" s="9">
        <v>0</v>
      </c>
      <c r="Q20" s="72">
        <v>0</v>
      </c>
      <c r="R20" s="72">
        <v>0</v>
      </c>
      <c r="S20" s="50">
        <v>0</v>
      </c>
      <c r="T20" s="50">
        <v>0</v>
      </c>
      <c r="U20" s="72">
        <v>0</v>
      </c>
      <c r="V20" s="72">
        <v>0</v>
      </c>
      <c r="W20" s="72">
        <v>0</v>
      </c>
      <c r="X20" s="27"/>
      <c r="Y20" s="46"/>
      <c r="Z20" s="81"/>
      <c r="AA20" s="38"/>
    </row>
    <row r="21" ht="18.75" customHeight="1" spans="1:27">
      <c r="A21" s="27"/>
      <c r="B21" s="27"/>
      <c r="C21" s="38"/>
      <c r="D21" s="34"/>
      <c r="E21" s="34"/>
      <c r="F21" s="38"/>
      <c r="G21" s="34"/>
      <c r="H21" s="34"/>
      <c r="I21" s="34"/>
      <c r="J21" s="34"/>
      <c r="K21" s="34"/>
      <c r="L21" s="34"/>
      <c r="M21" s="34"/>
      <c r="N21" s="97">
        <v>2330405</v>
      </c>
      <c r="O21" s="46" t="s">
        <v>2176</v>
      </c>
      <c r="P21" s="50">
        <v>0</v>
      </c>
      <c r="Q21" s="72">
        <v>0</v>
      </c>
      <c r="R21" s="72">
        <v>0</v>
      </c>
      <c r="S21" s="50">
        <v>0</v>
      </c>
      <c r="T21" s="50">
        <v>0</v>
      </c>
      <c r="U21" s="72">
        <v>0</v>
      </c>
      <c r="V21" s="72">
        <v>0</v>
      </c>
      <c r="W21" s="72">
        <v>0</v>
      </c>
      <c r="X21" s="27"/>
      <c r="Y21" s="46"/>
      <c r="Z21" s="81"/>
      <c r="AA21" s="38"/>
    </row>
    <row r="22" ht="18.75" customHeight="1" spans="1:27">
      <c r="A22" s="27">
        <v>1030149</v>
      </c>
      <c r="B22" s="46" t="s">
        <v>2177</v>
      </c>
      <c r="C22" s="9">
        <v>0</v>
      </c>
      <c r="D22" s="13">
        <v>24</v>
      </c>
      <c r="E22" s="13">
        <v>0</v>
      </c>
      <c r="F22" s="9">
        <v>0</v>
      </c>
      <c r="G22" s="50">
        <v>0</v>
      </c>
      <c r="H22" s="9">
        <v>0</v>
      </c>
      <c r="I22" s="9">
        <v>0</v>
      </c>
      <c r="J22" s="9">
        <v>0</v>
      </c>
      <c r="K22" s="72">
        <v>0</v>
      </c>
      <c r="L22" s="72">
        <v>0</v>
      </c>
      <c r="M22" s="72">
        <v>0</v>
      </c>
      <c r="N22" s="97">
        <v>20822</v>
      </c>
      <c r="O22" s="46" t="s">
        <v>2178</v>
      </c>
      <c r="P22" s="12">
        <f t="shared" ref="P22:W22" si="5">SUM(P23:P25)</f>
        <v>24</v>
      </c>
      <c r="Q22" s="48">
        <f>SUM(Q23:Q25)</f>
        <v>0</v>
      </c>
      <c r="R22" s="48">
        <f>SUM(R23:R25)</f>
        <v>0</v>
      </c>
      <c r="S22" s="12">
        <f>SUM(S23:S25)</f>
        <v>0</v>
      </c>
      <c r="T22" s="12">
        <f>SUM(T23:T25)</f>
        <v>0</v>
      </c>
      <c r="U22" s="48">
        <f>SUM(U23:U25)</f>
        <v>0</v>
      </c>
      <c r="V22" s="48">
        <f>SUM(V23:V25)</f>
        <v>0</v>
      </c>
      <c r="W22" s="48">
        <f>SUM(W23:W25)</f>
        <v>0</v>
      </c>
      <c r="X22" s="27">
        <v>1030149</v>
      </c>
      <c r="Y22" s="46" t="s">
        <v>2179</v>
      </c>
      <c r="Z22" s="9">
        <v>0</v>
      </c>
      <c r="AA22" s="12">
        <f>SUM(C22:M22)-SUM(P22:W22)-Z22-I22</f>
        <v>0</v>
      </c>
    </row>
    <row r="23" ht="18.75" customHeight="1" spans="1:27">
      <c r="A23" s="27"/>
      <c r="B23" s="46"/>
      <c r="C23" s="38"/>
      <c r="D23" s="34"/>
      <c r="E23" s="34"/>
      <c r="F23" s="38"/>
      <c r="G23" s="34"/>
      <c r="H23" s="34"/>
      <c r="I23" s="34"/>
      <c r="J23" s="34"/>
      <c r="K23" s="34"/>
      <c r="L23" s="34"/>
      <c r="M23" s="34"/>
      <c r="N23" s="97">
        <v>2082201</v>
      </c>
      <c r="O23" s="27" t="s">
        <v>2180</v>
      </c>
      <c r="P23" s="9">
        <v>15</v>
      </c>
      <c r="Q23" s="72">
        <v>0</v>
      </c>
      <c r="R23" s="72">
        <v>0</v>
      </c>
      <c r="S23" s="50">
        <v>0</v>
      </c>
      <c r="T23" s="50">
        <v>0</v>
      </c>
      <c r="U23" s="72">
        <v>0</v>
      </c>
      <c r="V23" s="72">
        <v>0</v>
      </c>
      <c r="W23" s="72">
        <v>0</v>
      </c>
      <c r="X23" s="27"/>
      <c r="Y23" s="46"/>
      <c r="Z23" s="81"/>
      <c r="AA23" s="38"/>
    </row>
    <row r="24" ht="18.75" customHeight="1" spans="1:27">
      <c r="A24" s="27"/>
      <c r="B24" s="46"/>
      <c r="C24" s="38"/>
      <c r="D24" s="34"/>
      <c r="E24" s="34"/>
      <c r="F24" s="38"/>
      <c r="G24" s="34"/>
      <c r="H24" s="34"/>
      <c r="I24" s="34"/>
      <c r="J24" s="34"/>
      <c r="K24" s="34"/>
      <c r="L24" s="34"/>
      <c r="M24" s="34"/>
      <c r="N24" s="97">
        <v>2082202</v>
      </c>
      <c r="O24" s="27" t="s">
        <v>2181</v>
      </c>
      <c r="P24" s="9">
        <v>8</v>
      </c>
      <c r="Q24" s="72">
        <v>0</v>
      </c>
      <c r="R24" s="72">
        <v>0</v>
      </c>
      <c r="S24" s="50">
        <v>0</v>
      </c>
      <c r="T24" s="50">
        <v>0</v>
      </c>
      <c r="U24" s="72">
        <v>0</v>
      </c>
      <c r="V24" s="72">
        <v>0</v>
      </c>
      <c r="W24" s="72">
        <v>0</v>
      </c>
      <c r="X24" s="27"/>
      <c r="Y24" s="46"/>
      <c r="Z24" s="81"/>
      <c r="AA24" s="38"/>
    </row>
    <row r="25" ht="18.75" customHeight="1" spans="1:27">
      <c r="A25" s="27"/>
      <c r="B25" s="46"/>
      <c r="C25" s="38"/>
      <c r="D25" s="34"/>
      <c r="E25" s="34"/>
      <c r="F25" s="38"/>
      <c r="G25" s="34"/>
      <c r="H25" s="34"/>
      <c r="I25" s="34"/>
      <c r="J25" s="34"/>
      <c r="K25" s="34"/>
      <c r="L25" s="34"/>
      <c r="M25" s="34"/>
      <c r="N25" s="97">
        <v>2082299</v>
      </c>
      <c r="O25" s="27" t="s">
        <v>2182</v>
      </c>
      <c r="P25" s="50">
        <v>1</v>
      </c>
      <c r="Q25" s="72">
        <v>0</v>
      </c>
      <c r="R25" s="72">
        <v>0</v>
      </c>
      <c r="S25" s="50">
        <v>0</v>
      </c>
      <c r="T25" s="50">
        <v>0</v>
      </c>
      <c r="U25" s="72">
        <v>0</v>
      </c>
      <c r="V25" s="72">
        <v>0</v>
      </c>
      <c r="W25" s="72">
        <v>0</v>
      </c>
      <c r="X25" s="27"/>
      <c r="Y25" s="46"/>
      <c r="Z25" s="81"/>
      <c r="AA25" s="38"/>
    </row>
    <row r="26" ht="18.75" customHeight="1" spans="1:27">
      <c r="A26" s="27">
        <v>1030157</v>
      </c>
      <c r="B26" s="46" t="s">
        <v>2183</v>
      </c>
      <c r="C26" s="9">
        <v>0</v>
      </c>
      <c r="D26" s="13">
        <v>0</v>
      </c>
      <c r="E26" s="13">
        <v>0</v>
      </c>
      <c r="F26" s="9">
        <v>0</v>
      </c>
      <c r="G26" s="50">
        <v>0</v>
      </c>
      <c r="H26" s="9">
        <v>0</v>
      </c>
      <c r="I26" s="9">
        <v>0</v>
      </c>
      <c r="J26" s="9">
        <v>0</v>
      </c>
      <c r="K26" s="72">
        <v>0</v>
      </c>
      <c r="L26" s="72">
        <v>0</v>
      </c>
      <c r="M26" s="72">
        <v>0</v>
      </c>
      <c r="N26" s="97"/>
      <c r="O26" s="46" t="s">
        <v>2184</v>
      </c>
      <c r="P26" s="12">
        <f t="shared" ref="P26:W26" si="6">SUM(P27,P31,P32)</f>
        <v>0</v>
      </c>
      <c r="Q26" s="48">
        <f>SUM(Q27,Q31,Q32)</f>
        <v>0</v>
      </c>
      <c r="R26" s="48">
        <f>SUM(R27,R31,R32)</f>
        <v>0</v>
      </c>
      <c r="S26" s="12">
        <f>SUM(S27,S31,S32)</f>
        <v>0</v>
      </c>
      <c r="T26" s="12">
        <f>SUM(T27,T31,T32)</f>
        <v>0</v>
      </c>
      <c r="U26" s="48">
        <f>SUM(U27,U31,U32)</f>
        <v>0</v>
      </c>
      <c r="V26" s="48">
        <f>SUM(V27,V31,V32)</f>
        <v>0</v>
      </c>
      <c r="W26" s="48">
        <f>SUM(W27,W31,W32)</f>
        <v>0</v>
      </c>
      <c r="X26" s="27">
        <v>1030157</v>
      </c>
      <c r="Y26" s="46" t="s">
        <v>2185</v>
      </c>
      <c r="Z26" s="9">
        <v>0</v>
      </c>
      <c r="AA26" s="12">
        <f>SUM(C26:M26)-SUM(P26:W26)-Z26-I26</f>
        <v>0</v>
      </c>
    </row>
    <row r="27" ht="18.75" customHeight="1" spans="1:27">
      <c r="A27" s="27"/>
      <c r="B27" s="46"/>
      <c r="C27" s="38"/>
      <c r="D27" s="34"/>
      <c r="E27" s="34"/>
      <c r="F27" s="38"/>
      <c r="G27" s="34"/>
      <c r="H27" s="34"/>
      <c r="I27" s="34"/>
      <c r="J27" s="34"/>
      <c r="K27" s="34"/>
      <c r="L27" s="34"/>
      <c r="M27" s="34"/>
      <c r="N27" s="97">
        <v>20823</v>
      </c>
      <c r="O27" s="46" t="s">
        <v>2186</v>
      </c>
      <c r="P27" s="12">
        <f t="shared" ref="P27:W27" si="7">SUM(P28:P30)</f>
        <v>0</v>
      </c>
      <c r="Q27" s="48">
        <f>SUM(Q28:Q30)</f>
        <v>0</v>
      </c>
      <c r="R27" s="48">
        <f>SUM(R28:R30)</f>
        <v>0</v>
      </c>
      <c r="S27" s="12">
        <f>SUM(S28:S30)</f>
        <v>0</v>
      </c>
      <c r="T27" s="12">
        <f>SUM(T28:T30)</f>
        <v>0</v>
      </c>
      <c r="U27" s="48">
        <f>SUM(U28:U30)</f>
        <v>0</v>
      </c>
      <c r="V27" s="48">
        <f>SUM(V28:V30)</f>
        <v>0</v>
      </c>
      <c r="W27" s="48">
        <f>SUM(W28:W30)</f>
        <v>0</v>
      </c>
      <c r="X27" s="27"/>
      <c r="Y27" s="46"/>
      <c r="Z27" s="81"/>
      <c r="AA27" s="38"/>
    </row>
    <row r="28" ht="18.75" customHeight="1" spans="1:27">
      <c r="A28" s="27"/>
      <c r="B28" s="46"/>
      <c r="C28" s="38"/>
      <c r="D28" s="34"/>
      <c r="E28" s="34"/>
      <c r="F28" s="38"/>
      <c r="G28" s="34"/>
      <c r="H28" s="34"/>
      <c r="I28" s="34"/>
      <c r="J28" s="34"/>
      <c r="K28" s="34"/>
      <c r="L28" s="34"/>
      <c r="M28" s="34"/>
      <c r="N28" s="97">
        <v>2082301</v>
      </c>
      <c r="O28" s="27" t="s">
        <v>2187</v>
      </c>
      <c r="P28" s="9">
        <v>0</v>
      </c>
      <c r="Q28" s="72">
        <v>0</v>
      </c>
      <c r="R28" s="72">
        <v>0</v>
      </c>
      <c r="S28" s="50">
        <v>0</v>
      </c>
      <c r="T28" s="50">
        <v>0</v>
      </c>
      <c r="U28" s="72">
        <v>0</v>
      </c>
      <c r="V28" s="72">
        <v>0</v>
      </c>
      <c r="W28" s="72">
        <v>0</v>
      </c>
      <c r="X28" s="27"/>
      <c r="Y28" s="46"/>
      <c r="Z28" s="81"/>
      <c r="AA28" s="38"/>
    </row>
    <row r="29" ht="18.75" customHeight="1" spans="1:27">
      <c r="A29" s="27"/>
      <c r="B29" s="46"/>
      <c r="C29" s="38"/>
      <c r="D29" s="34"/>
      <c r="E29" s="34"/>
      <c r="F29" s="38"/>
      <c r="G29" s="34"/>
      <c r="H29" s="34"/>
      <c r="I29" s="34"/>
      <c r="J29" s="34"/>
      <c r="K29" s="34"/>
      <c r="L29" s="34"/>
      <c r="M29" s="34"/>
      <c r="N29" s="97">
        <v>2082302</v>
      </c>
      <c r="O29" s="27" t="s">
        <v>2188</v>
      </c>
      <c r="P29" s="9">
        <v>0</v>
      </c>
      <c r="Q29" s="72">
        <v>0</v>
      </c>
      <c r="R29" s="72">
        <v>0</v>
      </c>
      <c r="S29" s="50">
        <v>0</v>
      </c>
      <c r="T29" s="50">
        <v>0</v>
      </c>
      <c r="U29" s="72">
        <v>0</v>
      </c>
      <c r="V29" s="72">
        <v>0</v>
      </c>
      <c r="W29" s="72">
        <v>0</v>
      </c>
      <c r="X29" s="27"/>
      <c r="Y29" s="46"/>
      <c r="Z29" s="81"/>
      <c r="AA29" s="38"/>
    </row>
    <row r="30" ht="18.75" customHeight="1" spans="1:27">
      <c r="A30" s="27"/>
      <c r="B30" s="46"/>
      <c r="C30" s="38"/>
      <c r="D30" s="34"/>
      <c r="E30" s="34"/>
      <c r="F30" s="38"/>
      <c r="G30" s="34"/>
      <c r="H30" s="34"/>
      <c r="I30" s="34"/>
      <c r="J30" s="34"/>
      <c r="K30" s="34"/>
      <c r="L30" s="34"/>
      <c r="M30" s="34"/>
      <c r="N30" s="97">
        <v>2082399</v>
      </c>
      <c r="O30" s="27" t="s">
        <v>2189</v>
      </c>
      <c r="P30" s="9">
        <v>0</v>
      </c>
      <c r="Q30" s="72">
        <v>0</v>
      </c>
      <c r="R30" s="72">
        <v>0</v>
      </c>
      <c r="S30" s="50">
        <v>0</v>
      </c>
      <c r="T30" s="50">
        <v>0</v>
      </c>
      <c r="U30" s="72">
        <v>0</v>
      </c>
      <c r="V30" s="72">
        <v>0</v>
      </c>
      <c r="W30" s="72">
        <v>0</v>
      </c>
      <c r="X30" s="27"/>
      <c r="Y30" s="46"/>
      <c r="Z30" s="81"/>
      <c r="AA30" s="38"/>
    </row>
    <row r="31" ht="18.75" customHeight="1" spans="1:27">
      <c r="A31" s="27"/>
      <c r="B31" s="46"/>
      <c r="C31" s="38"/>
      <c r="D31" s="34"/>
      <c r="E31" s="34"/>
      <c r="F31" s="38"/>
      <c r="G31" s="34"/>
      <c r="H31" s="34"/>
      <c r="I31" s="34"/>
      <c r="J31" s="34"/>
      <c r="K31" s="34"/>
      <c r="L31" s="34"/>
      <c r="M31" s="34"/>
      <c r="N31" s="97">
        <v>2320417</v>
      </c>
      <c r="O31" s="46" t="s">
        <v>2190</v>
      </c>
      <c r="P31" s="9">
        <v>0</v>
      </c>
      <c r="Q31" s="72">
        <v>0</v>
      </c>
      <c r="R31" s="72">
        <v>0</v>
      </c>
      <c r="S31" s="50">
        <v>0</v>
      </c>
      <c r="T31" s="50">
        <v>0</v>
      </c>
      <c r="U31" s="72">
        <v>0</v>
      </c>
      <c r="V31" s="72">
        <v>0</v>
      </c>
      <c r="W31" s="72">
        <v>0</v>
      </c>
      <c r="X31" s="27"/>
      <c r="Y31" s="46"/>
      <c r="Z31" s="81"/>
      <c r="AA31" s="38"/>
    </row>
    <row r="32" ht="18.75" customHeight="1" spans="1:27">
      <c r="A32" s="27"/>
      <c r="B32" s="46"/>
      <c r="C32" s="38"/>
      <c r="D32" s="34"/>
      <c r="E32" s="34"/>
      <c r="F32" s="38"/>
      <c r="G32" s="34"/>
      <c r="H32" s="34"/>
      <c r="I32" s="34"/>
      <c r="J32" s="34"/>
      <c r="K32" s="34"/>
      <c r="L32" s="34"/>
      <c r="M32" s="34"/>
      <c r="N32" s="97">
        <v>2330417</v>
      </c>
      <c r="O32" s="46" t="s">
        <v>2191</v>
      </c>
      <c r="P32" s="50">
        <v>0</v>
      </c>
      <c r="Q32" s="72">
        <v>0</v>
      </c>
      <c r="R32" s="72">
        <v>0</v>
      </c>
      <c r="S32" s="50">
        <v>0</v>
      </c>
      <c r="T32" s="50">
        <v>0</v>
      </c>
      <c r="U32" s="72">
        <v>0</v>
      </c>
      <c r="V32" s="72">
        <v>0</v>
      </c>
      <c r="W32" s="72">
        <v>0</v>
      </c>
      <c r="X32" s="27"/>
      <c r="Y32" s="46"/>
      <c r="Z32" s="81"/>
      <c r="AA32" s="38"/>
    </row>
    <row r="33" ht="18.75" customHeight="1" spans="1:27">
      <c r="A33" s="27">
        <v>1030168</v>
      </c>
      <c r="B33" s="46" t="s">
        <v>2192</v>
      </c>
      <c r="C33" s="9">
        <v>0</v>
      </c>
      <c r="D33" s="13">
        <v>0</v>
      </c>
      <c r="E33" s="13">
        <v>0</v>
      </c>
      <c r="F33" s="9">
        <v>0</v>
      </c>
      <c r="G33" s="50">
        <v>0</v>
      </c>
      <c r="H33" s="9">
        <v>0</v>
      </c>
      <c r="I33" s="9">
        <v>0</v>
      </c>
      <c r="J33" s="9">
        <v>0</v>
      </c>
      <c r="K33" s="72">
        <v>0</v>
      </c>
      <c r="L33" s="72">
        <v>0</v>
      </c>
      <c r="M33" s="72">
        <v>0</v>
      </c>
      <c r="N33" s="97">
        <v>21160</v>
      </c>
      <c r="O33" s="46" t="s">
        <v>2193</v>
      </c>
      <c r="P33" s="12">
        <f t="shared" ref="P33:W33" si="8">SUM(P34:P37)</f>
        <v>0</v>
      </c>
      <c r="Q33" s="48">
        <f>SUM(Q34:Q37)</f>
        <v>0</v>
      </c>
      <c r="R33" s="48">
        <f>SUM(R34:R37)</f>
        <v>0</v>
      </c>
      <c r="S33" s="12">
        <f>SUM(S34:S37)</f>
        <v>0</v>
      </c>
      <c r="T33" s="12">
        <f>SUM(T34:T37)</f>
        <v>0</v>
      </c>
      <c r="U33" s="48">
        <f>SUM(U34:U37)</f>
        <v>0</v>
      </c>
      <c r="V33" s="48">
        <f>SUM(V34:V37)</f>
        <v>0</v>
      </c>
      <c r="W33" s="48">
        <f>SUM(W34:W37)</f>
        <v>0</v>
      </c>
      <c r="X33" s="27">
        <v>1030168</v>
      </c>
      <c r="Y33" s="46" t="s">
        <v>2194</v>
      </c>
      <c r="Z33" s="9">
        <v>0</v>
      </c>
      <c r="AA33" s="12">
        <f>SUM(C33:M33)-SUM(P33:W33)-Z33-I33</f>
        <v>0</v>
      </c>
    </row>
    <row r="34" ht="18.75" customHeight="1" spans="1:27">
      <c r="A34" s="27"/>
      <c r="B34" s="46"/>
      <c r="C34" s="34"/>
      <c r="D34" s="34"/>
      <c r="E34" s="34"/>
      <c r="F34" s="81"/>
      <c r="G34" s="34"/>
      <c r="H34" s="34"/>
      <c r="I34" s="34"/>
      <c r="J34" s="34"/>
      <c r="K34" s="34"/>
      <c r="L34" s="34"/>
      <c r="M34" s="34"/>
      <c r="N34" s="97">
        <v>2116001</v>
      </c>
      <c r="O34" s="27" t="s">
        <v>2195</v>
      </c>
      <c r="P34" s="9">
        <v>0</v>
      </c>
      <c r="Q34" s="72">
        <v>0</v>
      </c>
      <c r="R34" s="72">
        <v>0</v>
      </c>
      <c r="S34" s="50">
        <v>0</v>
      </c>
      <c r="T34" s="50">
        <v>0</v>
      </c>
      <c r="U34" s="72">
        <v>0</v>
      </c>
      <c r="V34" s="72">
        <v>0</v>
      </c>
      <c r="W34" s="72">
        <v>0</v>
      </c>
      <c r="X34" s="27"/>
      <c r="Y34" s="46"/>
      <c r="Z34" s="81"/>
      <c r="AA34" s="34"/>
    </row>
    <row r="35" ht="18.75" customHeight="1" spans="1:27">
      <c r="A35" s="27"/>
      <c r="B35" s="46"/>
      <c r="C35" s="34"/>
      <c r="D35" s="34"/>
      <c r="E35" s="34"/>
      <c r="F35" s="81"/>
      <c r="G35" s="34"/>
      <c r="H35" s="34"/>
      <c r="I35" s="34"/>
      <c r="J35" s="34"/>
      <c r="K35" s="34"/>
      <c r="L35" s="34"/>
      <c r="M35" s="34"/>
      <c r="N35" s="97">
        <v>2116002</v>
      </c>
      <c r="O35" s="27" t="s">
        <v>2196</v>
      </c>
      <c r="P35" s="9">
        <v>0</v>
      </c>
      <c r="Q35" s="72">
        <v>0</v>
      </c>
      <c r="R35" s="72">
        <v>0</v>
      </c>
      <c r="S35" s="50">
        <v>0</v>
      </c>
      <c r="T35" s="50">
        <v>0</v>
      </c>
      <c r="U35" s="72">
        <v>0</v>
      </c>
      <c r="V35" s="72">
        <v>0</v>
      </c>
      <c r="W35" s="72">
        <v>0</v>
      </c>
      <c r="X35" s="27"/>
      <c r="Y35" s="46"/>
      <c r="Z35" s="81"/>
      <c r="AA35" s="34"/>
    </row>
    <row r="36" ht="18.75" customHeight="1" spans="1:27">
      <c r="A36" s="27"/>
      <c r="B36" s="46"/>
      <c r="C36" s="34"/>
      <c r="D36" s="34"/>
      <c r="E36" s="34"/>
      <c r="F36" s="81"/>
      <c r="G36" s="34"/>
      <c r="H36" s="34"/>
      <c r="I36" s="34"/>
      <c r="J36" s="34"/>
      <c r="K36" s="34"/>
      <c r="L36" s="34"/>
      <c r="M36" s="34"/>
      <c r="N36" s="97">
        <v>2116003</v>
      </c>
      <c r="O36" s="27" t="s">
        <v>2197</v>
      </c>
      <c r="P36" s="9">
        <v>0</v>
      </c>
      <c r="Q36" s="72">
        <v>0</v>
      </c>
      <c r="R36" s="72">
        <v>0</v>
      </c>
      <c r="S36" s="50">
        <v>0</v>
      </c>
      <c r="T36" s="50">
        <v>0</v>
      </c>
      <c r="U36" s="72">
        <v>0</v>
      </c>
      <c r="V36" s="72">
        <v>0</v>
      </c>
      <c r="W36" s="72">
        <v>0</v>
      </c>
      <c r="X36" s="27"/>
      <c r="Y36" s="46"/>
      <c r="Z36" s="81"/>
      <c r="AA36" s="34"/>
    </row>
    <row r="37" ht="18.75" customHeight="1" spans="1:27">
      <c r="A37" s="27"/>
      <c r="B37" s="46"/>
      <c r="C37" s="38"/>
      <c r="D37" s="34"/>
      <c r="E37" s="34"/>
      <c r="F37" s="38"/>
      <c r="G37" s="34"/>
      <c r="H37" s="34"/>
      <c r="I37" s="34"/>
      <c r="J37" s="34"/>
      <c r="K37" s="34"/>
      <c r="L37" s="34"/>
      <c r="M37" s="34"/>
      <c r="N37" s="97">
        <v>2116099</v>
      </c>
      <c r="O37" s="27" t="s">
        <v>2198</v>
      </c>
      <c r="P37" s="50">
        <v>0</v>
      </c>
      <c r="Q37" s="72">
        <v>0</v>
      </c>
      <c r="R37" s="72">
        <v>0</v>
      </c>
      <c r="S37" s="50">
        <v>0</v>
      </c>
      <c r="T37" s="50">
        <v>0</v>
      </c>
      <c r="U37" s="72">
        <v>0</v>
      </c>
      <c r="V37" s="72">
        <v>0</v>
      </c>
      <c r="W37" s="72">
        <v>0</v>
      </c>
      <c r="X37" s="27"/>
      <c r="Y37" s="46"/>
      <c r="Z37" s="81"/>
      <c r="AA37" s="34"/>
    </row>
    <row r="38" ht="18.75" customHeight="1" spans="1:27">
      <c r="A38" s="27">
        <v>1030175</v>
      </c>
      <c r="B38" s="46" t="s">
        <v>2199</v>
      </c>
      <c r="C38" s="12">
        <f t="shared" ref="C38:M38" si="9">C39+C40</f>
        <v>0</v>
      </c>
      <c r="D38" s="12">
        <f>D39+D40</f>
        <v>0</v>
      </c>
      <c r="E38" s="12">
        <f>E39+E40</f>
        <v>0</v>
      </c>
      <c r="F38" s="12">
        <f>F39+F40</f>
        <v>0</v>
      </c>
      <c r="G38" s="48">
        <f>G39+G40</f>
        <v>0</v>
      </c>
      <c r="H38" s="12">
        <f>H39+H40</f>
        <v>0</v>
      </c>
      <c r="I38" s="12">
        <f>I39+I40</f>
        <v>0</v>
      </c>
      <c r="J38" s="12">
        <f>J39+J40</f>
        <v>0</v>
      </c>
      <c r="K38" s="48">
        <f>K39+K40</f>
        <v>0</v>
      </c>
      <c r="L38" s="48">
        <f>L39+L40</f>
        <v>0</v>
      </c>
      <c r="M38" s="48">
        <f>M39+M40</f>
        <v>0</v>
      </c>
      <c r="N38" s="97">
        <v>21161</v>
      </c>
      <c r="O38" s="46" t="s">
        <v>2200</v>
      </c>
      <c r="P38" s="12">
        <f t="shared" ref="P38:W38" si="10">SUM(P39:P42)</f>
        <v>0</v>
      </c>
      <c r="Q38" s="48">
        <f>SUM(Q39:Q42)</f>
        <v>0</v>
      </c>
      <c r="R38" s="48">
        <f>SUM(R39:R42)</f>
        <v>0</v>
      </c>
      <c r="S38" s="12">
        <f>SUM(S39:S42)</f>
        <v>0</v>
      </c>
      <c r="T38" s="12">
        <f>SUM(T39:T42)</f>
        <v>0</v>
      </c>
      <c r="U38" s="48">
        <f>SUM(U39:U42)</f>
        <v>0</v>
      </c>
      <c r="V38" s="48">
        <f>SUM(V39:V42)</f>
        <v>0</v>
      </c>
      <c r="W38" s="48">
        <f>SUM(W39:W42)</f>
        <v>0</v>
      </c>
      <c r="X38" s="27">
        <v>1030175</v>
      </c>
      <c r="Y38" s="46" t="s">
        <v>2201</v>
      </c>
      <c r="Z38" s="12">
        <f>Z39+Z40</f>
        <v>0</v>
      </c>
      <c r="AA38" s="12">
        <f>SUM(C38:M38)-SUM(P38:W38)-Z38-I38</f>
        <v>0</v>
      </c>
    </row>
    <row r="39" ht="18.75" customHeight="1" spans="1:27">
      <c r="A39" s="27">
        <v>103017501</v>
      </c>
      <c r="B39" s="27" t="s">
        <v>2202</v>
      </c>
      <c r="C39" s="9">
        <v>0</v>
      </c>
      <c r="D39" s="13">
        <v>0</v>
      </c>
      <c r="E39" s="13">
        <v>0</v>
      </c>
      <c r="F39" s="9">
        <v>0</v>
      </c>
      <c r="G39" s="50">
        <v>0</v>
      </c>
      <c r="H39" s="9">
        <v>0</v>
      </c>
      <c r="I39" s="9">
        <v>0</v>
      </c>
      <c r="J39" s="9">
        <v>0</v>
      </c>
      <c r="K39" s="72">
        <v>0</v>
      </c>
      <c r="L39" s="72">
        <v>0</v>
      </c>
      <c r="M39" s="72">
        <v>0</v>
      </c>
      <c r="N39" s="97">
        <v>2116101</v>
      </c>
      <c r="O39" s="27" t="s">
        <v>2203</v>
      </c>
      <c r="P39" s="9">
        <v>0</v>
      </c>
      <c r="Q39" s="72">
        <v>0</v>
      </c>
      <c r="R39" s="72">
        <v>0</v>
      </c>
      <c r="S39" s="50">
        <v>0</v>
      </c>
      <c r="T39" s="50">
        <v>0</v>
      </c>
      <c r="U39" s="72">
        <v>0</v>
      </c>
      <c r="V39" s="72">
        <v>0</v>
      </c>
      <c r="W39" s="72">
        <v>0</v>
      </c>
      <c r="X39" s="27">
        <v>103017501</v>
      </c>
      <c r="Y39" s="27" t="s">
        <v>2204</v>
      </c>
      <c r="Z39" s="9">
        <v>0</v>
      </c>
      <c r="AA39" s="9">
        <v>0</v>
      </c>
    </row>
    <row r="40" ht="18.75" customHeight="1" spans="1:27">
      <c r="A40" s="27">
        <v>103017502</v>
      </c>
      <c r="B40" s="27" t="s">
        <v>2205</v>
      </c>
      <c r="C40" s="9">
        <v>0</v>
      </c>
      <c r="D40" s="13">
        <v>0</v>
      </c>
      <c r="E40" s="13">
        <v>0</v>
      </c>
      <c r="F40" s="9">
        <v>0</v>
      </c>
      <c r="G40" s="50">
        <v>0</v>
      </c>
      <c r="H40" s="9">
        <v>0</v>
      </c>
      <c r="I40" s="9">
        <v>0</v>
      </c>
      <c r="J40" s="9">
        <v>0</v>
      </c>
      <c r="K40" s="72">
        <v>0</v>
      </c>
      <c r="L40" s="72">
        <v>0</v>
      </c>
      <c r="M40" s="72">
        <v>0</v>
      </c>
      <c r="N40" s="97">
        <v>2116102</v>
      </c>
      <c r="O40" s="27" t="s">
        <v>2206</v>
      </c>
      <c r="P40" s="9">
        <v>0</v>
      </c>
      <c r="Q40" s="72">
        <v>0</v>
      </c>
      <c r="R40" s="72">
        <v>0</v>
      </c>
      <c r="S40" s="50">
        <v>0</v>
      </c>
      <c r="T40" s="50">
        <v>0</v>
      </c>
      <c r="U40" s="72">
        <v>0</v>
      </c>
      <c r="V40" s="72">
        <v>0</v>
      </c>
      <c r="W40" s="72">
        <v>0</v>
      </c>
      <c r="X40" s="27">
        <v>103017502</v>
      </c>
      <c r="Y40" s="27" t="s">
        <v>2207</v>
      </c>
      <c r="Z40" s="9">
        <v>0</v>
      </c>
      <c r="AA40" s="9">
        <v>0</v>
      </c>
    </row>
    <row r="41" ht="18.75" customHeight="1" spans="1:27">
      <c r="A41" s="27"/>
      <c r="B41" s="27"/>
      <c r="C41" s="38"/>
      <c r="D41" s="34"/>
      <c r="E41" s="34"/>
      <c r="F41" s="38"/>
      <c r="G41" s="34"/>
      <c r="H41" s="34"/>
      <c r="I41" s="34"/>
      <c r="J41" s="34"/>
      <c r="K41" s="34"/>
      <c r="L41" s="34"/>
      <c r="M41" s="34"/>
      <c r="N41" s="97">
        <v>2116103</v>
      </c>
      <c r="O41" s="27" t="s">
        <v>2208</v>
      </c>
      <c r="P41" s="9">
        <v>0</v>
      </c>
      <c r="Q41" s="72">
        <v>0</v>
      </c>
      <c r="R41" s="72">
        <v>0</v>
      </c>
      <c r="S41" s="50">
        <v>0</v>
      </c>
      <c r="T41" s="50">
        <v>0</v>
      </c>
      <c r="U41" s="72">
        <v>0</v>
      </c>
      <c r="V41" s="72">
        <v>0</v>
      </c>
      <c r="W41" s="72">
        <v>0</v>
      </c>
      <c r="X41" s="27"/>
      <c r="Y41" s="27"/>
      <c r="Z41" s="81"/>
      <c r="AA41" s="38"/>
    </row>
    <row r="42" ht="18.75" customHeight="1" spans="1:27">
      <c r="A42" s="27"/>
      <c r="B42" s="27"/>
      <c r="C42" s="38"/>
      <c r="D42" s="34"/>
      <c r="E42" s="34"/>
      <c r="F42" s="38"/>
      <c r="G42" s="34"/>
      <c r="H42" s="34"/>
      <c r="I42" s="34"/>
      <c r="J42" s="34"/>
      <c r="K42" s="34"/>
      <c r="L42" s="34"/>
      <c r="M42" s="34"/>
      <c r="N42" s="97">
        <v>2116104</v>
      </c>
      <c r="O42" s="27" t="s">
        <v>2209</v>
      </c>
      <c r="P42" s="50">
        <v>0</v>
      </c>
      <c r="Q42" s="72">
        <v>0</v>
      </c>
      <c r="R42" s="72">
        <v>0</v>
      </c>
      <c r="S42" s="50">
        <v>0</v>
      </c>
      <c r="T42" s="50">
        <v>0</v>
      </c>
      <c r="U42" s="72">
        <v>0</v>
      </c>
      <c r="V42" s="72">
        <v>0</v>
      </c>
      <c r="W42" s="72">
        <v>0</v>
      </c>
      <c r="X42" s="27"/>
      <c r="Y42" s="27"/>
      <c r="Z42" s="81"/>
      <c r="AA42" s="38"/>
    </row>
    <row r="43" ht="18.75" customHeight="1" spans="1:27">
      <c r="A43" s="27">
        <v>1030148</v>
      </c>
      <c r="B43" s="46" t="s">
        <v>2210</v>
      </c>
      <c r="C43" s="12">
        <f t="shared" ref="C43:M43" si="11">SUM(C44:C48)</f>
        <v>0</v>
      </c>
      <c r="D43" s="12">
        <f>SUM(D44:D48)</f>
        <v>10993</v>
      </c>
      <c r="E43" s="12">
        <f>SUM(E44:E48)</f>
        <v>0</v>
      </c>
      <c r="F43" s="12">
        <f>SUM(F44:F48)</f>
        <v>0</v>
      </c>
      <c r="G43" s="48">
        <f>SUM(G44:G48)</f>
        <v>0</v>
      </c>
      <c r="H43" s="12">
        <f>SUM(H44:H48)</f>
        <v>2278</v>
      </c>
      <c r="I43" s="12">
        <f>SUM(I44:I48)</f>
        <v>0</v>
      </c>
      <c r="J43" s="12">
        <f>SUM(J44:J48)</f>
        <v>0</v>
      </c>
      <c r="K43" s="48">
        <f>SUM(K44:K48)</f>
        <v>0</v>
      </c>
      <c r="L43" s="48">
        <f>SUM(L44:L48)</f>
        <v>0</v>
      </c>
      <c r="M43" s="48">
        <f>SUM(M44:M48)</f>
        <v>0</v>
      </c>
      <c r="N43" s="97"/>
      <c r="O43" s="46" t="s">
        <v>2211</v>
      </c>
      <c r="P43" s="12">
        <f t="shared" ref="P43:W43" si="12">SUM(P44,P57,P58)</f>
        <v>13268</v>
      </c>
      <c r="Q43" s="48">
        <f>SUM(Q44,Q57,Q58)</f>
        <v>0</v>
      </c>
      <c r="R43" s="48">
        <f>SUM(R44,R57,R58)</f>
        <v>0</v>
      </c>
      <c r="S43" s="12">
        <f>SUM(S44,S57,S58)</f>
        <v>3</v>
      </c>
      <c r="T43" s="12">
        <f>SUM(T44,T57,T58)</f>
        <v>0</v>
      </c>
      <c r="U43" s="48">
        <f>SUM(U44,U57,U58)</f>
        <v>0</v>
      </c>
      <c r="V43" s="48">
        <f>SUM(V44,V57,V58)</f>
        <v>0</v>
      </c>
      <c r="W43" s="48">
        <f>SUM(W44,W57,W58)</f>
        <v>0</v>
      </c>
      <c r="X43" s="27">
        <v>1030148</v>
      </c>
      <c r="Y43" s="46" t="s">
        <v>2212</v>
      </c>
      <c r="Z43" s="12">
        <f>SUM(Z44:Z48)</f>
        <v>0</v>
      </c>
      <c r="AA43" s="12">
        <f>SUM(C43:M43)-SUM(P43:W43)-Z43-I43</f>
        <v>0</v>
      </c>
    </row>
    <row r="44" ht="18.75" customHeight="1" spans="1:27">
      <c r="A44" s="27">
        <v>103014801</v>
      </c>
      <c r="B44" s="27" t="s">
        <v>2213</v>
      </c>
      <c r="C44" s="9">
        <v>0</v>
      </c>
      <c r="D44" s="13">
        <v>10993</v>
      </c>
      <c r="E44" s="13">
        <v>0</v>
      </c>
      <c r="F44" s="9">
        <v>0</v>
      </c>
      <c r="G44" s="50">
        <v>0</v>
      </c>
      <c r="H44" s="9">
        <v>2278</v>
      </c>
      <c r="I44" s="9">
        <v>0</v>
      </c>
      <c r="J44" s="9">
        <v>0</v>
      </c>
      <c r="K44" s="72">
        <v>0</v>
      </c>
      <c r="L44" s="72">
        <v>0</v>
      </c>
      <c r="M44" s="72">
        <v>0</v>
      </c>
      <c r="N44" s="97">
        <v>21208</v>
      </c>
      <c r="O44" s="46" t="s">
        <v>2214</v>
      </c>
      <c r="P44" s="12">
        <f t="shared" ref="P44:W44" si="13">SUM(P45:P56)</f>
        <v>13265</v>
      </c>
      <c r="Q44" s="48">
        <f>SUM(Q45:Q56)</f>
        <v>0</v>
      </c>
      <c r="R44" s="48">
        <f>SUM(R45:R56)</f>
        <v>0</v>
      </c>
      <c r="S44" s="12">
        <f>SUM(S45:S56)</f>
        <v>3</v>
      </c>
      <c r="T44" s="12">
        <f>SUM(T45:T56)</f>
        <v>0</v>
      </c>
      <c r="U44" s="48">
        <f>SUM(U45:U56)</f>
        <v>0</v>
      </c>
      <c r="V44" s="48">
        <f>SUM(V45:V56)</f>
        <v>0</v>
      </c>
      <c r="W44" s="48">
        <f>SUM(W45:W56)</f>
        <v>0</v>
      </c>
      <c r="X44" s="27">
        <v>103014801</v>
      </c>
      <c r="Y44" s="27" t="s">
        <v>2215</v>
      </c>
      <c r="Z44" s="9">
        <v>0</v>
      </c>
      <c r="AA44" s="9">
        <v>0</v>
      </c>
    </row>
    <row r="45" ht="18.75" customHeight="1" spans="1:27">
      <c r="A45" s="27">
        <v>103014802</v>
      </c>
      <c r="B45" s="27" t="s">
        <v>2216</v>
      </c>
      <c r="C45" s="9">
        <v>0</v>
      </c>
      <c r="D45" s="13">
        <v>0</v>
      </c>
      <c r="E45" s="13">
        <v>0</v>
      </c>
      <c r="F45" s="9">
        <v>0</v>
      </c>
      <c r="G45" s="50">
        <v>0</v>
      </c>
      <c r="H45" s="9">
        <v>0</v>
      </c>
      <c r="I45" s="9">
        <v>0</v>
      </c>
      <c r="J45" s="9">
        <v>0</v>
      </c>
      <c r="K45" s="72">
        <v>0</v>
      </c>
      <c r="L45" s="72">
        <v>0</v>
      </c>
      <c r="M45" s="72">
        <v>0</v>
      </c>
      <c r="N45" s="97">
        <v>2120801</v>
      </c>
      <c r="O45" s="27" t="s">
        <v>2217</v>
      </c>
      <c r="P45" s="9">
        <v>0</v>
      </c>
      <c r="Q45" s="72">
        <v>0</v>
      </c>
      <c r="R45" s="72">
        <v>0</v>
      </c>
      <c r="S45" s="50">
        <v>3</v>
      </c>
      <c r="T45" s="50">
        <v>0</v>
      </c>
      <c r="U45" s="72">
        <v>0</v>
      </c>
      <c r="V45" s="72">
        <v>0</v>
      </c>
      <c r="W45" s="72">
        <v>0</v>
      </c>
      <c r="X45" s="27">
        <v>103014802</v>
      </c>
      <c r="Y45" s="27" t="s">
        <v>2216</v>
      </c>
      <c r="Z45" s="9">
        <v>0</v>
      </c>
      <c r="AA45" s="9">
        <v>0</v>
      </c>
    </row>
    <row r="46" ht="18.75" customHeight="1" spans="1:27">
      <c r="A46" s="27">
        <v>103014803</v>
      </c>
      <c r="B46" s="27" t="s">
        <v>2218</v>
      </c>
      <c r="C46" s="9">
        <v>0</v>
      </c>
      <c r="D46" s="13">
        <v>0</v>
      </c>
      <c r="E46" s="13">
        <v>0</v>
      </c>
      <c r="F46" s="9">
        <v>0</v>
      </c>
      <c r="G46" s="50">
        <v>0</v>
      </c>
      <c r="H46" s="9">
        <v>0</v>
      </c>
      <c r="I46" s="9">
        <v>0</v>
      </c>
      <c r="J46" s="9">
        <v>0</v>
      </c>
      <c r="K46" s="72">
        <v>0</v>
      </c>
      <c r="L46" s="72">
        <v>0</v>
      </c>
      <c r="M46" s="72">
        <v>0</v>
      </c>
      <c r="N46" s="97">
        <v>2120802</v>
      </c>
      <c r="O46" s="27" t="s">
        <v>2219</v>
      </c>
      <c r="P46" s="9">
        <v>0</v>
      </c>
      <c r="Q46" s="72">
        <v>0</v>
      </c>
      <c r="R46" s="72">
        <v>0</v>
      </c>
      <c r="S46" s="50">
        <v>0</v>
      </c>
      <c r="T46" s="50">
        <v>0</v>
      </c>
      <c r="U46" s="72">
        <v>0</v>
      </c>
      <c r="V46" s="72">
        <v>0</v>
      </c>
      <c r="W46" s="72">
        <v>0</v>
      </c>
      <c r="X46" s="27">
        <v>103014803</v>
      </c>
      <c r="Y46" s="27" t="s">
        <v>2220</v>
      </c>
      <c r="Z46" s="9">
        <v>0</v>
      </c>
      <c r="AA46" s="9">
        <v>0</v>
      </c>
    </row>
    <row r="47" ht="18.75" customHeight="1" spans="1:27">
      <c r="A47" s="27">
        <v>103014898</v>
      </c>
      <c r="B47" s="27" t="s">
        <v>2221</v>
      </c>
      <c r="C47" s="9">
        <v>0</v>
      </c>
      <c r="D47" s="13">
        <v>0</v>
      </c>
      <c r="E47" s="13">
        <v>0</v>
      </c>
      <c r="F47" s="9">
        <v>0</v>
      </c>
      <c r="G47" s="50">
        <v>0</v>
      </c>
      <c r="H47" s="9">
        <v>0</v>
      </c>
      <c r="I47" s="9">
        <v>0</v>
      </c>
      <c r="J47" s="9">
        <v>0</v>
      </c>
      <c r="K47" s="72">
        <v>0</v>
      </c>
      <c r="L47" s="72">
        <v>0</v>
      </c>
      <c r="M47" s="72">
        <v>0</v>
      </c>
      <c r="N47" s="97">
        <v>2120803</v>
      </c>
      <c r="O47" s="27" t="s">
        <v>2222</v>
      </c>
      <c r="P47" s="9">
        <v>10952</v>
      </c>
      <c r="Q47" s="72">
        <v>0</v>
      </c>
      <c r="R47" s="72">
        <v>0</v>
      </c>
      <c r="S47" s="50">
        <v>0</v>
      </c>
      <c r="T47" s="50">
        <v>0</v>
      </c>
      <c r="U47" s="72">
        <v>0</v>
      </c>
      <c r="V47" s="72">
        <v>0</v>
      </c>
      <c r="W47" s="72">
        <v>0</v>
      </c>
      <c r="X47" s="27">
        <v>103014898</v>
      </c>
      <c r="Y47" s="27" t="s">
        <v>2221</v>
      </c>
      <c r="Z47" s="9">
        <v>0</v>
      </c>
      <c r="AA47" s="9">
        <v>0</v>
      </c>
    </row>
    <row r="48" ht="18.75" customHeight="1" spans="1:27">
      <c r="A48" s="27">
        <v>103014899</v>
      </c>
      <c r="B48" s="27" t="s">
        <v>2223</v>
      </c>
      <c r="C48" s="9">
        <v>0</v>
      </c>
      <c r="D48" s="13">
        <v>0</v>
      </c>
      <c r="E48" s="13">
        <v>0</v>
      </c>
      <c r="F48" s="9">
        <v>0</v>
      </c>
      <c r="G48" s="50">
        <v>0</v>
      </c>
      <c r="H48" s="9">
        <v>0</v>
      </c>
      <c r="I48" s="9">
        <v>0</v>
      </c>
      <c r="J48" s="9">
        <v>0</v>
      </c>
      <c r="K48" s="72">
        <v>0</v>
      </c>
      <c r="L48" s="72">
        <v>0</v>
      </c>
      <c r="M48" s="72">
        <v>0</v>
      </c>
      <c r="N48" s="97">
        <v>2120804</v>
      </c>
      <c r="O48" s="27" t="s">
        <v>2224</v>
      </c>
      <c r="P48" s="9">
        <v>0</v>
      </c>
      <c r="Q48" s="72">
        <v>0</v>
      </c>
      <c r="R48" s="72">
        <v>0</v>
      </c>
      <c r="S48" s="50">
        <v>0</v>
      </c>
      <c r="T48" s="50">
        <v>0</v>
      </c>
      <c r="U48" s="72">
        <v>0</v>
      </c>
      <c r="V48" s="72">
        <v>0</v>
      </c>
      <c r="W48" s="72">
        <v>0</v>
      </c>
      <c r="X48" s="27">
        <v>103014899</v>
      </c>
      <c r="Y48" s="27" t="s">
        <v>2225</v>
      </c>
      <c r="Z48" s="9">
        <v>0</v>
      </c>
      <c r="AA48" s="9">
        <v>0</v>
      </c>
    </row>
    <row r="49" ht="18.75" customHeight="1" spans="1:27">
      <c r="A49" s="27"/>
      <c r="B49" s="27"/>
      <c r="C49" s="38"/>
      <c r="D49" s="34"/>
      <c r="E49" s="34"/>
      <c r="F49" s="38"/>
      <c r="G49" s="34"/>
      <c r="H49" s="34"/>
      <c r="I49" s="34"/>
      <c r="J49" s="34"/>
      <c r="K49" s="34"/>
      <c r="L49" s="34"/>
      <c r="M49" s="34"/>
      <c r="N49" s="97">
        <v>2120805</v>
      </c>
      <c r="O49" s="27" t="s">
        <v>2226</v>
      </c>
      <c r="P49" s="9">
        <v>0</v>
      </c>
      <c r="Q49" s="72">
        <v>0</v>
      </c>
      <c r="R49" s="72">
        <v>0</v>
      </c>
      <c r="S49" s="50">
        <v>0</v>
      </c>
      <c r="T49" s="50">
        <v>0</v>
      </c>
      <c r="U49" s="72">
        <v>0</v>
      </c>
      <c r="V49" s="72">
        <v>0</v>
      </c>
      <c r="W49" s="72">
        <v>0</v>
      </c>
      <c r="X49" s="27"/>
      <c r="Y49" s="27"/>
      <c r="Z49" s="81"/>
      <c r="AA49" s="38"/>
    </row>
    <row r="50" ht="18.75" customHeight="1" spans="1:27">
      <c r="A50" s="27"/>
      <c r="B50" s="27"/>
      <c r="C50" s="38"/>
      <c r="D50" s="34"/>
      <c r="E50" s="34"/>
      <c r="F50" s="38"/>
      <c r="G50" s="34"/>
      <c r="H50" s="34"/>
      <c r="I50" s="34"/>
      <c r="J50" s="34"/>
      <c r="K50" s="34"/>
      <c r="L50" s="34"/>
      <c r="M50" s="34"/>
      <c r="N50" s="97">
        <v>2120806</v>
      </c>
      <c r="O50" s="27" t="s">
        <v>2227</v>
      </c>
      <c r="P50" s="9">
        <v>0</v>
      </c>
      <c r="Q50" s="72">
        <v>0</v>
      </c>
      <c r="R50" s="72">
        <v>0</v>
      </c>
      <c r="S50" s="50">
        <v>0</v>
      </c>
      <c r="T50" s="50">
        <v>0</v>
      </c>
      <c r="U50" s="72">
        <v>0</v>
      </c>
      <c r="V50" s="72">
        <v>0</v>
      </c>
      <c r="W50" s="72">
        <v>0</v>
      </c>
      <c r="X50" s="27"/>
      <c r="Y50" s="27"/>
      <c r="Z50" s="81"/>
      <c r="AA50" s="38"/>
    </row>
    <row r="51" ht="18.75" customHeight="1" spans="1:27">
      <c r="A51" s="27"/>
      <c r="B51" s="27"/>
      <c r="C51" s="38"/>
      <c r="D51" s="34"/>
      <c r="E51" s="34"/>
      <c r="F51" s="38"/>
      <c r="G51" s="34"/>
      <c r="H51" s="34"/>
      <c r="I51" s="34"/>
      <c r="J51" s="34"/>
      <c r="K51" s="34"/>
      <c r="L51" s="34"/>
      <c r="M51" s="34"/>
      <c r="N51" s="97">
        <v>2120807</v>
      </c>
      <c r="O51" s="27" t="s">
        <v>2228</v>
      </c>
      <c r="P51" s="9">
        <v>0</v>
      </c>
      <c r="Q51" s="72">
        <v>0</v>
      </c>
      <c r="R51" s="72">
        <v>0</v>
      </c>
      <c r="S51" s="50">
        <v>0</v>
      </c>
      <c r="T51" s="50">
        <v>0</v>
      </c>
      <c r="U51" s="72">
        <v>0</v>
      </c>
      <c r="V51" s="72">
        <v>0</v>
      </c>
      <c r="W51" s="72">
        <v>0</v>
      </c>
      <c r="X51" s="27"/>
      <c r="Y51" s="27"/>
      <c r="Z51" s="81"/>
      <c r="AA51" s="38"/>
    </row>
    <row r="52" ht="18.75" customHeight="1" spans="1:27">
      <c r="A52" s="27"/>
      <c r="B52" s="27"/>
      <c r="C52" s="38"/>
      <c r="D52" s="34"/>
      <c r="E52" s="34"/>
      <c r="F52" s="38"/>
      <c r="G52" s="34"/>
      <c r="H52" s="34"/>
      <c r="I52" s="34"/>
      <c r="J52" s="34"/>
      <c r="K52" s="34"/>
      <c r="L52" s="34"/>
      <c r="M52" s="34"/>
      <c r="N52" s="97">
        <v>2120809</v>
      </c>
      <c r="O52" s="27" t="s">
        <v>2229</v>
      </c>
      <c r="P52" s="9">
        <v>0</v>
      </c>
      <c r="Q52" s="72">
        <v>0</v>
      </c>
      <c r="R52" s="72">
        <v>0</v>
      </c>
      <c r="S52" s="50">
        <v>0</v>
      </c>
      <c r="T52" s="50">
        <v>0</v>
      </c>
      <c r="U52" s="72">
        <v>0</v>
      </c>
      <c r="V52" s="72">
        <v>0</v>
      </c>
      <c r="W52" s="72">
        <v>0</v>
      </c>
      <c r="X52" s="27"/>
      <c r="Y52" s="27"/>
      <c r="Z52" s="81"/>
      <c r="AA52" s="38"/>
    </row>
    <row r="53" ht="18.75" customHeight="1" spans="1:27">
      <c r="A53" s="27"/>
      <c r="B53" s="27"/>
      <c r="C53" s="38"/>
      <c r="D53" s="34"/>
      <c r="E53" s="34"/>
      <c r="F53" s="38"/>
      <c r="G53" s="34"/>
      <c r="H53" s="34"/>
      <c r="I53" s="34"/>
      <c r="J53" s="34"/>
      <c r="K53" s="34"/>
      <c r="L53" s="34"/>
      <c r="M53" s="34"/>
      <c r="N53" s="97">
        <v>2120810</v>
      </c>
      <c r="O53" s="27" t="s">
        <v>2230</v>
      </c>
      <c r="P53" s="9">
        <v>0</v>
      </c>
      <c r="Q53" s="72">
        <v>0</v>
      </c>
      <c r="R53" s="72">
        <v>0</v>
      </c>
      <c r="S53" s="50">
        <v>0</v>
      </c>
      <c r="T53" s="50">
        <v>0</v>
      </c>
      <c r="U53" s="72">
        <v>0</v>
      </c>
      <c r="V53" s="72">
        <v>0</v>
      </c>
      <c r="W53" s="72">
        <v>0</v>
      </c>
      <c r="X53" s="27"/>
      <c r="Y53" s="27"/>
      <c r="Z53" s="81"/>
      <c r="AA53" s="38"/>
    </row>
    <row r="54" ht="18.75" customHeight="1" spans="1:27">
      <c r="A54" s="27"/>
      <c r="B54" s="27"/>
      <c r="C54" s="38"/>
      <c r="D54" s="34"/>
      <c r="E54" s="34"/>
      <c r="F54" s="38"/>
      <c r="G54" s="34"/>
      <c r="H54" s="34"/>
      <c r="I54" s="34"/>
      <c r="J54" s="34"/>
      <c r="K54" s="34"/>
      <c r="L54" s="34"/>
      <c r="M54" s="34"/>
      <c r="N54" s="97">
        <v>2120811</v>
      </c>
      <c r="O54" s="27" t="s">
        <v>2231</v>
      </c>
      <c r="P54" s="9">
        <v>0</v>
      </c>
      <c r="Q54" s="72">
        <v>0</v>
      </c>
      <c r="R54" s="72">
        <v>0</v>
      </c>
      <c r="S54" s="50">
        <v>0</v>
      </c>
      <c r="T54" s="50">
        <v>0</v>
      </c>
      <c r="U54" s="72">
        <v>0</v>
      </c>
      <c r="V54" s="72">
        <v>0</v>
      </c>
      <c r="W54" s="72">
        <v>0</v>
      </c>
      <c r="X54" s="27"/>
      <c r="Y54" s="27"/>
      <c r="Z54" s="81"/>
      <c r="AA54" s="38"/>
    </row>
    <row r="55" ht="18.75" customHeight="1" spans="1:27">
      <c r="A55" s="27"/>
      <c r="B55" s="27"/>
      <c r="C55" s="38"/>
      <c r="D55" s="34"/>
      <c r="E55" s="34"/>
      <c r="F55" s="38"/>
      <c r="G55" s="34"/>
      <c r="H55" s="34"/>
      <c r="I55" s="34"/>
      <c r="J55" s="34"/>
      <c r="K55" s="34"/>
      <c r="L55" s="34"/>
      <c r="M55" s="34"/>
      <c r="N55" s="97">
        <v>2120813</v>
      </c>
      <c r="O55" s="27" t="s">
        <v>1866</v>
      </c>
      <c r="P55" s="9">
        <v>0</v>
      </c>
      <c r="Q55" s="72">
        <v>0</v>
      </c>
      <c r="R55" s="72">
        <v>0</v>
      </c>
      <c r="S55" s="50">
        <v>0</v>
      </c>
      <c r="T55" s="50">
        <v>0</v>
      </c>
      <c r="U55" s="72">
        <v>0</v>
      </c>
      <c r="V55" s="72">
        <v>0</v>
      </c>
      <c r="W55" s="72">
        <v>0</v>
      </c>
      <c r="X55" s="27"/>
      <c r="Y55" s="27"/>
      <c r="Z55" s="81"/>
      <c r="AA55" s="38"/>
    </row>
    <row r="56" ht="18.75" customHeight="1" spans="1:27">
      <c r="A56" s="27"/>
      <c r="B56" s="27"/>
      <c r="C56" s="38"/>
      <c r="D56" s="34"/>
      <c r="E56" s="34"/>
      <c r="F56" s="38"/>
      <c r="G56" s="34"/>
      <c r="H56" s="34"/>
      <c r="I56" s="34"/>
      <c r="J56" s="34"/>
      <c r="K56" s="34"/>
      <c r="L56" s="34"/>
      <c r="M56" s="34"/>
      <c r="N56" s="97" t="s">
        <v>2232</v>
      </c>
      <c r="O56" s="27" t="s">
        <v>2233</v>
      </c>
      <c r="P56" s="9">
        <v>2313</v>
      </c>
      <c r="Q56" s="72">
        <v>0</v>
      </c>
      <c r="R56" s="72">
        <v>0</v>
      </c>
      <c r="S56" s="50">
        <v>0</v>
      </c>
      <c r="T56" s="50">
        <v>0</v>
      </c>
      <c r="U56" s="72">
        <v>0</v>
      </c>
      <c r="V56" s="72">
        <v>0</v>
      </c>
      <c r="W56" s="72">
        <v>0</v>
      </c>
      <c r="X56" s="27"/>
      <c r="Y56" s="27"/>
      <c r="Z56" s="81"/>
      <c r="AA56" s="38"/>
    </row>
    <row r="57" ht="18.75" customHeight="1" spans="1:27">
      <c r="A57" s="27"/>
      <c r="B57" s="27"/>
      <c r="C57" s="38"/>
      <c r="D57" s="34"/>
      <c r="E57" s="34"/>
      <c r="F57" s="38"/>
      <c r="G57" s="34"/>
      <c r="H57" s="34"/>
      <c r="I57" s="34"/>
      <c r="J57" s="34"/>
      <c r="K57" s="34"/>
      <c r="L57" s="34"/>
      <c r="M57" s="34"/>
      <c r="N57" s="97">
        <v>2320411</v>
      </c>
      <c r="O57" s="46" t="s">
        <v>2234</v>
      </c>
      <c r="P57" s="9">
        <v>3</v>
      </c>
      <c r="Q57" s="72">
        <v>0</v>
      </c>
      <c r="R57" s="72">
        <v>0</v>
      </c>
      <c r="S57" s="50">
        <v>0</v>
      </c>
      <c r="T57" s="50">
        <v>0</v>
      </c>
      <c r="U57" s="72">
        <v>0</v>
      </c>
      <c r="V57" s="72">
        <v>0</v>
      </c>
      <c r="W57" s="72">
        <v>0</v>
      </c>
      <c r="X57" s="27"/>
      <c r="Y57" s="27"/>
      <c r="Z57" s="81"/>
      <c r="AA57" s="38"/>
    </row>
    <row r="58" ht="18.75" customHeight="1" spans="1:27">
      <c r="A58" s="27"/>
      <c r="B58" s="27"/>
      <c r="C58" s="38"/>
      <c r="D58" s="34"/>
      <c r="E58" s="34"/>
      <c r="F58" s="38"/>
      <c r="G58" s="34"/>
      <c r="H58" s="34"/>
      <c r="I58" s="34"/>
      <c r="J58" s="34"/>
      <c r="K58" s="34"/>
      <c r="L58" s="34"/>
      <c r="M58" s="34"/>
      <c r="N58" s="97">
        <v>2330411</v>
      </c>
      <c r="O58" s="46" t="s">
        <v>2235</v>
      </c>
      <c r="P58" s="50">
        <v>0</v>
      </c>
      <c r="Q58" s="72">
        <v>0</v>
      </c>
      <c r="R58" s="72">
        <v>0</v>
      </c>
      <c r="S58" s="50">
        <v>0</v>
      </c>
      <c r="T58" s="50">
        <v>0</v>
      </c>
      <c r="U58" s="72">
        <v>0</v>
      </c>
      <c r="V58" s="72">
        <v>0</v>
      </c>
      <c r="W58" s="72">
        <v>0</v>
      </c>
      <c r="X58" s="27"/>
      <c r="Y58" s="27"/>
      <c r="Z58" s="81"/>
      <c r="AA58" s="38"/>
    </row>
    <row r="59" ht="18.75" customHeight="1" spans="1:27">
      <c r="A59" s="27">
        <v>1030144</v>
      </c>
      <c r="B59" s="46" t="s">
        <v>2236</v>
      </c>
      <c r="C59" s="9">
        <v>0</v>
      </c>
      <c r="D59" s="13">
        <v>0</v>
      </c>
      <c r="E59" s="13">
        <v>0</v>
      </c>
      <c r="F59" s="9">
        <v>0</v>
      </c>
      <c r="G59" s="50">
        <v>0</v>
      </c>
      <c r="H59" s="9">
        <v>0</v>
      </c>
      <c r="I59" s="9">
        <v>0</v>
      </c>
      <c r="J59" s="9">
        <v>0</v>
      </c>
      <c r="K59" s="72">
        <v>0</v>
      </c>
      <c r="L59" s="72">
        <v>0</v>
      </c>
      <c r="M59" s="72">
        <v>0</v>
      </c>
      <c r="N59" s="97"/>
      <c r="O59" s="46" t="s">
        <v>2237</v>
      </c>
      <c r="P59" s="12">
        <f t="shared" ref="P59:W59" si="14">SUM(P60,P66,P67)</f>
        <v>0</v>
      </c>
      <c r="Q59" s="48">
        <f>SUM(Q60,Q66,Q67)</f>
        <v>0</v>
      </c>
      <c r="R59" s="48">
        <f>SUM(R60,R66,R67)</f>
        <v>0</v>
      </c>
      <c r="S59" s="12">
        <f>SUM(S60,S66,S67)</f>
        <v>0</v>
      </c>
      <c r="T59" s="12">
        <f>SUM(T60,T66,T67)</f>
        <v>0</v>
      </c>
      <c r="U59" s="48">
        <f>SUM(U60,U66,U67)</f>
        <v>0</v>
      </c>
      <c r="V59" s="48">
        <f>SUM(V60,V66,V67)</f>
        <v>0</v>
      </c>
      <c r="W59" s="48">
        <f>SUM(W60,W66,W67)</f>
        <v>0</v>
      </c>
      <c r="X59" s="27">
        <v>1030144</v>
      </c>
      <c r="Y59" s="46" t="s">
        <v>2238</v>
      </c>
      <c r="Z59" s="9">
        <v>0</v>
      </c>
      <c r="AA59" s="12">
        <f>SUM(C59:M59)-SUM(P59:W59)-Z59-I59</f>
        <v>0</v>
      </c>
    </row>
    <row r="60" ht="18.75" customHeight="1" spans="1:27">
      <c r="A60" s="27"/>
      <c r="B60" s="46"/>
      <c r="C60" s="38"/>
      <c r="D60" s="34"/>
      <c r="E60" s="34"/>
      <c r="F60" s="38"/>
      <c r="G60" s="34"/>
      <c r="H60" s="34"/>
      <c r="I60" s="34"/>
      <c r="J60" s="34"/>
      <c r="K60" s="34"/>
      <c r="L60" s="34"/>
      <c r="M60" s="34"/>
      <c r="N60" s="97">
        <v>21209</v>
      </c>
      <c r="O60" s="46" t="s">
        <v>2239</v>
      </c>
      <c r="P60" s="12">
        <f t="shared" ref="P60:W60" si="15">SUM(P61:P65)</f>
        <v>0</v>
      </c>
      <c r="Q60" s="48">
        <f>SUM(Q61:Q65)</f>
        <v>0</v>
      </c>
      <c r="R60" s="48">
        <f>SUM(R61:R65)</f>
        <v>0</v>
      </c>
      <c r="S60" s="12">
        <f>SUM(S61:S65)</f>
        <v>0</v>
      </c>
      <c r="T60" s="12">
        <f>SUM(T61:T65)</f>
        <v>0</v>
      </c>
      <c r="U60" s="48">
        <f>SUM(U61:U65)</f>
        <v>0</v>
      </c>
      <c r="V60" s="48">
        <f>SUM(V61:V65)</f>
        <v>0</v>
      </c>
      <c r="W60" s="48">
        <f>SUM(W61:W65)</f>
        <v>0</v>
      </c>
      <c r="X60" s="27"/>
      <c r="Y60" s="46"/>
      <c r="Z60" s="81"/>
      <c r="AA60" s="38"/>
    </row>
    <row r="61" ht="18.75" customHeight="1" spans="1:27">
      <c r="A61" s="27"/>
      <c r="B61" s="46"/>
      <c r="C61" s="38"/>
      <c r="D61" s="34"/>
      <c r="E61" s="34"/>
      <c r="F61" s="38"/>
      <c r="G61" s="34"/>
      <c r="H61" s="34"/>
      <c r="I61" s="34"/>
      <c r="J61" s="34"/>
      <c r="K61" s="34"/>
      <c r="L61" s="34"/>
      <c r="M61" s="34"/>
      <c r="N61" s="97">
        <v>2120901</v>
      </c>
      <c r="O61" s="27" t="s">
        <v>2240</v>
      </c>
      <c r="P61" s="9">
        <v>0</v>
      </c>
      <c r="Q61" s="72">
        <v>0</v>
      </c>
      <c r="R61" s="72">
        <v>0</v>
      </c>
      <c r="S61" s="50">
        <v>0</v>
      </c>
      <c r="T61" s="50">
        <v>0</v>
      </c>
      <c r="U61" s="72">
        <v>0</v>
      </c>
      <c r="V61" s="72">
        <v>0</v>
      </c>
      <c r="W61" s="72">
        <v>0</v>
      </c>
      <c r="X61" s="27"/>
      <c r="Y61" s="46"/>
      <c r="Z61" s="81"/>
      <c r="AA61" s="38"/>
    </row>
    <row r="62" ht="18.75" customHeight="1" spans="1:27">
      <c r="A62" s="27"/>
      <c r="B62" s="46"/>
      <c r="C62" s="38"/>
      <c r="D62" s="34"/>
      <c r="E62" s="34"/>
      <c r="F62" s="38"/>
      <c r="G62" s="34"/>
      <c r="H62" s="34"/>
      <c r="I62" s="34"/>
      <c r="J62" s="34"/>
      <c r="K62" s="34"/>
      <c r="L62" s="34"/>
      <c r="M62" s="34"/>
      <c r="N62" s="97">
        <v>2120902</v>
      </c>
      <c r="O62" s="27" t="s">
        <v>2241</v>
      </c>
      <c r="P62" s="9">
        <v>0</v>
      </c>
      <c r="Q62" s="72">
        <v>0</v>
      </c>
      <c r="R62" s="72">
        <v>0</v>
      </c>
      <c r="S62" s="50">
        <v>0</v>
      </c>
      <c r="T62" s="50">
        <v>0</v>
      </c>
      <c r="U62" s="72">
        <v>0</v>
      </c>
      <c r="V62" s="72">
        <v>0</v>
      </c>
      <c r="W62" s="72">
        <v>0</v>
      </c>
      <c r="X62" s="27"/>
      <c r="Y62" s="46"/>
      <c r="Z62" s="81"/>
      <c r="AA62" s="38"/>
    </row>
    <row r="63" ht="18.75" customHeight="1" spans="1:27">
      <c r="A63" s="27"/>
      <c r="B63" s="46"/>
      <c r="C63" s="38"/>
      <c r="D63" s="34"/>
      <c r="E63" s="34"/>
      <c r="F63" s="38"/>
      <c r="G63" s="34"/>
      <c r="H63" s="34"/>
      <c r="I63" s="34"/>
      <c r="J63" s="34"/>
      <c r="K63" s="34"/>
      <c r="L63" s="34"/>
      <c r="M63" s="34"/>
      <c r="N63" s="97">
        <v>2120903</v>
      </c>
      <c r="O63" s="27" t="s">
        <v>2242</v>
      </c>
      <c r="P63" s="9">
        <v>0</v>
      </c>
      <c r="Q63" s="72">
        <v>0</v>
      </c>
      <c r="R63" s="72">
        <v>0</v>
      </c>
      <c r="S63" s="50">
        <v>0</v>
      </c>
      <c r="T63" s="50">
        <v>0</v>
      </c>
      <c r="U63" s="72">
        <v>0</v>
      </c>
      <c r="V63" s="72">
        <v>0</v>
      </c>
      <c r="W63" s="72">
        <v>0</v>
      </c>
      <c r="X63" s="27"/>
      <c r="Y63" s="46"/>
      <c r="Z63" s="81"/>
      <c r="AA63" s="38"/>
    </row>
    <row r="64" ht="18.75" customHeight="1" spans="1:27">
      <c r="A64" s="27"/>
      <c r="B64" s="46"/>
      <c r="C64" s="38"/>
      <c r="D64" s="34"/>
      <c r="E64" s="34"/>
      <c r="F64" s="38"/>
      <c r="G64" s="34"/>
      <c r="H64" s="34"/>
      <c r="I64" s="34"/>
      <c r="J64" s="34"/>
      <c r="K64" s="34"/>
      <c r="L64" s="34"/>
      <c r="M64" s="34"/>
      <c r="N64" s="97">
        <v>2120904</v>
      </c>
      <c r="O64" s="27" t="s">
        <v>2243</v>
      </c>
      <c r="P64" s="9">
        <v>0</v>
      </c>
      <c r="Q64" s="72">
        <v>0</v>
      </c>
      <c r="R64" s="72">
        <v>0</v>
      </c>
      <c r="S64" s="50">
        <v>0</v>
      </c>
      <c r="T64" s="50">
        <v>0</v>
      </c>
      <c r="U64" s="72">
        <v>0</v>
      </c>
      <c r="V64" s="72">
        <v>0</v>
      </c>
      <c r="W64" s="72">
        <v>0</v>
      </c>
      <c r="X64" s="27"/>
      <c r="Y64" s="46"/>
      <c r="Z64" s="81"/>
      <c r="AA64" s="38"/>
    </row>
    <row r="65" ht="18.75" customHeight="1" spans="1:27">
      <c r="A65" s="27"/>
      <c r="B65" s="46"/>
      <c r="C65" s="38"/>
      <c r="D65" s="34"/>
      <c r="E65" s="34"/>
      <c r="F65" s="38"/>
      <c r="G65" s="34"/>
      <c r="H65" s="34"/>
      <c r="I65" s="34"/>
      <c r="J65" s="34"/>
      <c r="K65" s="34"/>
      <c r="L65" s="34"/>
      <c r="M65" s="34"/>
      <c r="N65" s="97">
        <v>2120999</v>
      </c>
      <c r="O65" s="27" t="s">
        <v>2244</v>
      </c>
      <c r="P65" s="9">
        <v>0</v>
      </c>
      <c r="Q65" s="72">
        <v>0</v>
      </c>
      <c r="R65" s="72">
        <v>0</v>
      </c>
      <c r="S65" s="50">
        <v>0</v>
      </c>
      <c r="T65" s="50">
        <v>0</v>
      </c>
      <c r="U65" s="72">
        <v>0</v>
      </c>
      <c r="V65" s="72">
        <v>0</v>
      </c>
      <c r="W65" s="72">
        <v>0</v>
      </c>
      <c r="X65" s="27"/>
      <c r="Y65" s="46"/>
      <c r="Z65" s="81"/>
      <c r="AA65" s="38"/>
    </row>
    <row r="66" ht="18.75" customHeight="1" spans="1:27">
      <c r="A66" s="27"/>
      <c r="B66" s="46"/>
      <c r="C66" s="38"/>
      <c r="D66" s="34"/>
      <c r="E66" s="34"/>
      <c r="F66" s="38"/>
      <c r="G66" s="34"/>
      <c r="H66" s="34"/>
      <c r="I66" s="34"/>
      <c r="J66" s="34"/>
      <c r="K66" s="34"/>
      <c r="L66" s="34"/>
      <c r="M66" s="34"/>
      <c r="N66" s="97">
        <v>2320410</v>
      </c>
      <c r="O66" s="46" t="s">
        <v>2245</v>
      </c>
      <c r="P66" s="9">
        <v>0</v>
      </c>
      <c r="Q66" s="72">
        <v>0</v>
      </c>
      <c r="R66" s="72">
        <v>0</v>
      </c>
      <c r="S66" s="50">
        <v>0</v>
      </c>
      <c r="T66" s="50">
        <v>0</v>
      </c>
      <c r="U66" s="72">
        <v>0</v>
      </c>
      <c r="V66" s="72">
        <v>0</v>
      </c>
      <c r="W66" s="72">
        <v>0</v>
      </c>
      <c r="X66" s="27"/>
      <c r="Y66" s="46"/>
      <c r="Z66" s="81"/>
      <c r="AA66" s="38"/>
    </row>
    <row r="67" ht="18.75" customHeight="1" spans="1:27">
      <c r="A67" s="27"/>
      <c r="B67" s="46"/>
      <c r="C67" s="38"/>
      <c r="D67" s="34"/>
      <c r="E67" s="34"/>
      <c r="F67" s="38"/>
      <c r="G67" s="34"/>
      <c r="H67" s="34"/>
      <c r="I67" s="34"/>
      <c r="J67" s="34"/>
      <c r="K67" s="34"/>
      <c r="L67" s="34"/>
      <c r="M67" s="34"/>
      <c r="N67" s="97">
        <v>2330410</v>
      </c>
      <c r="O67" s="46" t="s">
        <v>2246</v>
      </c>
      <c r="P67" s="50">
        <v>0</v>
      </c>
      <c r="Q67" s="72">
        <v>0</v>
      </c>
      <c r="R67" s="72">
        <v>0</v>
      </c>
      <c r="S67" s="50">
        <v>0</v>
      </c>
      <c r="T67" s="50">
        <v>0</v>
      </c>
      <c r="U67" s="72">
        <v>0</v>
      </c>
      <c r="V67" s="72">
        <v>0</v>
      </c>
      <c r="W67" s="72">
        <v>0</v>
      </c>
      <c r="X67" s="27"/>
      <c r="Y67" s="46"/>
      <c r="Z67" s="81"/>
      <c r="AA67" s="38"/>
    </row>
    <row r="68" ht="18.75" customHeight="1" spans="1:27">
      <c r="A68" s="27">
        <v>1030146</v>
      </c>
      <c r="B68" s="46" t="s">
        <v>2247</v>
      </c>
      <c r="C68" s="9">
        <v>0</v>
      </c>
      <c r="D68" s="13">
        <v>0</v>
      </c>
      <c r="E68" s="13">
        <v>0</v>
      </c>
      <c r="F68" s="9">
        <v>0</v>
      </c>
      <c r="G68" s="50">
        <v>0</v>
      </c>
      <c r="H68" s="9">
        <v>0</v>
      </c>
      <c r="I68" s="9">
        <v>0</v>
      </c>
      <c r="J68" s="9">
        <v>0</v>
      </c>
      <c r="K68" s="72">
        <v>0</v>
      </c>
      <c r="L68" s="72">
        <v>0</v>
      </c>
      <c r="M68" s="72">
        <v>0</v>
      </c>
      <c r="N68" s="97"/>
      <c r="O68" s="46" t="s">
        <v>2248</v>
      </c>
      <c r="P68" s="12">
        <f t="shared" ref="P68:W68" si="16">SUM(P69,P73,P74)</f>
        <v>0</v>
      </c>
      <c r="Q68" s="48">
        <f>SUM(Q69,Q73,Q74)</f>
        <v>0</v>
      </c>
      <c r="R68" s="48">
        <f>SUM(R69,R73,R74)</f>
        <v>0</v>
      </c>
      <c r="S68" s="12">
        <f>SUM(S69,S73,S74)</f>
        <v>0</v>
      </c>
      <c r="T68" s="12">
        <f>SUM(T69,T73,T74)</f>
        <v>0</v>
      </c>
      <c r="U68" s="48">
        <f>SUM(U69,U73,U74)</f>
        <v>0</v>
      </c>
      <c r="V68" s="48">
        <f>SUM(V69,V73,V74)</f>
        <v>0</v>
      </c>
      <c r="W68" s="48">
        <f>SUM(W69,W73,W74)</f>
        <v>0</v>
      </c>
      <c r="X68" s="27">
        <v>1030146</v>
      </c>
      <c r="Y68" s="46" t="s">
        <v>2249</v>
      </c>
      <c r="Z68" s="9">
        <v>0</v>
      </c>
      <c r="AA68" s="12">
        <f>SUM(C68:M68)-SUM(P68:W68)-Z68-I68</f>
        <v>0</v>
      </c>
    </row>
    <row r="69" ht="18.75" customHeight="1" spans="1:27">
      <c r="A69" s="27"/>
      <c r="B69" s="27"/>
      <c r="C69" s="38"/>
      <c r="D69" s="34"/>
      <c r="E69" s="34"/>
      <c r="F69" s="38"/>
      <c r="G69" s="34"/>
      <c r="H69" s="34"/>
      <c r="I69" s="34"/>
      <c r="J69" s="34"/>
      <c r="K69" s="34"/>
      <c r="L69" s="34"/>
      <c r="M69" s="34"/>
      <c r="N69" s="97">
        <v>21210</v>
      </c>
      <c r="O69" s="46" t="s">
        <v>2250</v>
      </c>
      <c r="P69" s="12">
        <f t="shared" ref="P69:W69" si="17">SUM(P70:P72)</f>
        <v>0</v>
      </c>
      <c r="Q69" s="48">
        <f>SUM(Q70:Q72)</f>
        <v>0</v>
      </c>
      <c r="R69" s="48">
        <f>SUM(R70:R72)</f>
        <v>0</v>
      </c>
      <c r="S69" s="12">
        <f>SUM(S70:S72)</f>
        <v>0</v>
      </c>
      <c r="T69" s="12">
        <f>SUM(T70:T72)</f>
        <v>0</v>
      </c>
      <c r="U69" s="48">
        <f>SUM(U70:U72)</f>
        <v>0</v>
      </c>
      <c r="V69" s="48">
        <f>SUM(V70:V72)</f>
        <v>0</v>
      </c>
      <c r="W69" s="48">
        <f>SUM(W70:W72)</f>
        <v>0</v>
      </c>
      <c r="X69" s="27"/>
      <c r="Y69" s="27"/>
      <c r="Z69" s="81"/>
      <c r="AA69" s="38"/>
    </row>
    <row r="70" ht="18.75" customHeight="1" spans="1:27">
      <c r="A70" s="27"/>
      <c r="B70" s="27"/>
      <c r="C70" s="38"/>
      <c r="D70" s="34"/>
      <c r="E70" s="34"/>
      <c r="F70" s="38"/>
      <c r="G70" s="34"/>
      <c r="H70" s="34"/>
      <c r="I70" s="34"/>
      <c r="J70" s="34"/>
      <c r="K70" s="34"/>
      <c r="L70" s="34"/>
      <c r="M70" s="34"/>
      <c r="N70" s="97">
        <v>2121001</v>
      </c>
      <c r="O70" s="27" t="s">
        <v>2217</v>
      </c>
      <c r="P70" s="9">
        <v>0</v>
      </c>
      <c r="Q70" s="72">
        <v>0</v>
      </c>
      <c r="R70" s="72">
        <v>0</v>
      </c>
      <c r="S70" s="50">
        <v>0</v>
      </c>
      <c r="T70" s="50">
        <v>0</v>
      </c>
      <c r="U70" s="72">
        <v>0</v>
      </c>
      <c r="V70" s="72">
        <v>0</v>
      </c>
      <c r="W70" s="72">
        <v>0</v>
      </c>
      <c r="X70" s="27"/>
      <c r="Y70" s="27"/>
      <c r="Z70" s="81"/>
      <c r="AA70" s="38"/>
    </row>
    <row r="71" ht="18.75" customHeight="1" spans="1:27">
      <c r="A71" s="27"/>
      <c r="B71" s="27"/>
      <c r="C71" s="38"/>
      <c r="D71" s="34"/>
      <c r="E71" s="34"/>
      <c r="F71" s="38"/>
      <c r="G71" s="34"/>
      <c r="H71" s="34"/>
      <c r="I71" s="34"/>
      <c r="J71" s="34"/>
      <c r="K71" s="34"/>
      <c r="L71" s="34"/>
      <c r="M71" s="34"/>
      <c r="N71" s="97">
        <v>2121002</v>
      </c>
      <c r="O71" s="27" t="s">
        <v>2219</v>
      </c>
      <c r="P71" s="9">
        <v>0</v>
      </c>
      <c r="Q71" s="72">
        <v>0</v>
      </c>
      <c r="R71" s="72">
        <v>0</v>
      </c>
      <c r="S71" s="50">
        <v>0</v>
      </c>
      <c r="T71" s="50">
        <v>0</v>
      </c>
      <c r="U71" s="72">
        <v>0</v>
      </c>
      <c r="V71" s="72">
        <v>0</v>
      </c>
      <c r="W71" s="72">
        <v>0</v>
      </c>
      <c r="X71" s="27"/>
      <c r="Y71" s="27"/>
      <c r="Z71" s="81"/>
      <c r="AA71" s="38"/>
    </row>
    <row r="72" ht="18.75" customHeight="1" spans="1:27">
      <c r="A72" s="27"/>
      <c r="B72" s="27"/>
      <c r="C72" s="38"/>
      <c r="D72" s="34"/>
      <c r="E72" s="34"/>
      <c r="F72" s="38"/>
      <c r="G72" s="34"/>
      <c r="H72" s="34"/>
      <c r="I72" s="34"/>
      <c r="J72" s="34"/>
      <c r="K72" s="34"/>
      <c r="L72" s="34"/>
      <c r="M72" s="34"/>
      <c r="N72" s="97">
        <v>2121099</v>
      </c>
      <c r="O72" s="27" t="s">
        <v>2251</v>
      </c>
      <c r="P72" s="9">
        <v>0</v>
      </c>
      <c r="Q72" s="72">
        <v>0</v>
      </c>
      <c r="R72" s="72">
        <v>0</v>
      </c>
      <c r="S72" s="50">
        <v>0</v>
      </c>
      <c r="T72" s="50">
        <v>0</v>
      </c>
      <c r="U72" s="72">
        <v>0</v>
      </c>
      <c r="V72" s="72">
        <v>0</v>
      </c>
      <c r="W72" s="72">
        <v>0</v>
      </c>
      <c r="X72" s="27"/>
      <c r="Y72" s="27"/>
      <c r="Z72" s="81"/>
      <c r="AA72" s="38"/>
    </row>
    <row r="73" ht="18.75" customHeight="1" spans="1:27">
      <c r="A73" s="27"/>
      <c r="B73" s="27"/>
      <c r="C73" s="38"/>
      <c r="D73" s="34"/>
      <c r="E73" s="34"/>
      <c r="F73" s="38"/>
      <c r="G73" s="34"/>
      <c r="H73" s="34"/>
      <c r="I73" s="34"/>
      <c r="J73" s="34"/>
      <c r="K73" s="34"/>
      <c r="L73" s="34"/>
      <c r="M73" s="34"/>
      <c r="N73" s="97">
        <v>2320412</v>
      </c>
      <c r="O73" s="46" t="s">
        <v>2252</v>
      </c>
      <c r="P73" s="9">
        <v>0</v>
      </c>
      <c r="Q73" s="72">
        <v>0</v>
      </c>
      <c r="R73" s="72">
        <v>0</v>
      </c>
      <c r="S73" s="50">
        <v>0</v>
      </c>
      <c r="T73" s="50">
        <v>0</v>
      </c>
      <c r="U73" s="72">
        <v>0</v>
      </c>
      <c r="V73" s="72">
        <v>0</v>
      </c>
      <c r="W73" s="72">
        <v>0</v>
      </c>
      <c r="X73" s="27"/>
      <c r="Y73" s="27"/>
      <c r="Z73" s="81"/>
      <c r="AA73" s="38"/>
    </row>
    <row r="74" ht="18.75" customHeight="1" spans="1:27">
      <c r="A74" s="27"/>
      <c r="B74" s="27"/>
      <c r="C74" s="38"/>
      <c r="D74" s="34"/>
      <c r="E74" s="34"/>
      <c r="F74" s="38"/>
      <c r="G74" s="34"/>
      <c r="H74" s="34"/>
      <c r="I74" s="34"/>
      <c r="J74" s="34"/>
      <c r="K74" s="34"/>
      <c r="L74" s="34"/>
      <c r="M74" s="34"/>
      <c r="N74" s="97">
        <v>2330412</v>
      </c>
      <c r="O74" s="46" t="s">
        <v>2253</v>
      </c>
      <c r="P74" s="50">
        <v>0</v>
      </c>
      <c r="Q74" s="72">
        <v>0</v>
      </c>
      <c r="R74" s="72">
        <v>0</v>
      </c>
      <c r="S74" s="50">
        <v>0</v>
      </c>
      <c r="T74" s="50">
        <v>0</v>
      </c>
      <c r="U74" s="72">
        <v>0</v>
      </c>
      <c r="V74" s="72">
        <v>0</v>
      </c>
      <c r="W74" s="72">
        <v>0</v>
      </c>
      <c r="X74" s="27"/>
      <c r="Y74" s="27"/>
      <c r="Z74" s="81"/>
      <c r="AA74" s="38"/>
    </row>
    <row r="75" ht="18.75" customHeight="1" spans="1:27">
      <c r="A75" s="27">
        <v>1030147</v>
      </c>
      <c r="B75" s="46" t="s">
        <v>2254</v>
      </c>
      <c r="C75" s="9">
        <v>0</v>
      </c>
      <c r="D75" s="13">
        <v>0</v>
      </c>
      <c r="E75" s="13">
        <v>0</v>
      </c>
      <c r="F75" s="9">
        <v>0</v>
      </c>
      <c r="G75" s="50">
        <v>0</v>
      </c>
      <c r="H75" s="9">
        <v>0</v>
      </c>
      <c r="I75" s="9">
        <v>0</v>
      </c>
      <c r="J75" s="9">
        <v>0</v>
      </c>
      <c r="K75" s="72">
        <v>0</v>
      </c>
      <c r="L75" s="72">
        <v>0</v>
      </c>
      <c r="M75" s="72">
        <v>0</v>
      </c>
      <c r="N75" s="97"/>
      <c r="O75" s="46" t="s">
        <v>2255</v>
      </c>
      <c r="P75" s="12">
        <f t="shared" ref="P75:W75" si="18">SUM(P76:P78)</f>
        <v>0</v>
      </c>
      <c r="Q75" s="48">
        <f>SUM(Q76:Q78)</f>
        <v>0</v>
      </c>
      <c r="R75" s="48">
        <f>SUM(R76:R78)</f>
        <v>0</v>
      </c>
      <c r="S75" s="12">
        <f>SUM(S76:S78)</f>
        <v>0</v>
      </c>
      <c r="T75" s="12">
        <f>SUM(T76:T78)</f>
        <v>0</v>
      </c>
      <c r="U75" s="48">
        <f>SUM(U76:U78)</f>
        <v>0</v>
      </c>
      <c r="V75" s="48">
        <f>SUM(V76:V78)</f>
        <v>0</v>
      </c>
      <c r="W75" s="48">
        <f>SUM(W76:W78)</f>
        <v>0</v>
      </c>
      <c r="X75" s="27">
        <v>1030147</v>
      </c>
      <c r="Y75" s="46" t="s">
        <v>2256</v>
      </c>
      <c r="Z75" s="9">
        <v>0</v>
      </c>
      <c r="AA75" s="12">
        <f>SUM(C75:M75)-SUM(P75:W75)-Z75-I75</f>
        <v>0</v>
      </c>
    </row>
    <row r="76" ht="18.75" customHeight="1" spans="1:27">
      <c r="A76" s="27"/>
      <c r="B76" s="46"/>
      <c r="C76" s="38"/>
      <c r="D76" s="34"/>
      <c r="E76" s="34"/>
      <c r="F76" s="38"/>
      <c r="G76" s="34"/>
      <c r="H76" s="34"/>
      <c r="I76" s="34"/>
      <c r="J76" s="34"/>
      <c r="K76" s="34"/>
      <c r="L76" s="34"/>
      <c r="M76" s="34"/>
      <c r="N76" s="97">
        <v>21211</v>
      </c>
      <c r="O76" s="46" t="s">
        <v>2257</v>
      </c>
      <c r="P76" s="9">
        <v>0</v>
      </c>
      <c r="Q76" s="72">
        <v>0</v>
      </c>
      <c r="R76" s="72">
        <v>0</v>
      </c>
      <c r="S76" s="50">
        <v>0</v>
      </c>
      <c r="T76" s="50">
        <v>0</v>
      </c>
      <c r="U76" s="72">
        <v>0</v>
      </c>
      <c r="V76" s="72">
        <v>0</v>
      </c>
      <c r="W76" s="72">
        <v>0</v>
      </c>
      <c r="X76" s="18"/>
      <c r="Y76" s="18"/>
      <c r="Z76" s="81"/>
      <c r="AA76" s="34"/>
    </row>
    <row r="77" ht="18.75" customHeight="1" spans="1:27">
      <c r="A77" s="27"/>
      <c r="B77" s="46"/>
      <c r="C77" s="38"/>
      <c r="D77" s="34"/>
      <c r="E77" s="34"/>
      <c r="F77" s="38"/>
      <c r="G77" s="34"/>
      <c r="H77" s="34"/>
      <c r="I77" s="34"/>
      <c r="J77" s="34"/>
      <c r="K77" s="34"/>
      <c r="L77" s="34"/>
      <c r="M77" s="34"/>
      <c r="N77" s="97">
        <v>2320413</v>
      </c>
      <c r="O77" s="46" t="s">
        <v>2258</v>
      </c>
      <c r="P77" s="9">
        <v>0</v>
      </c>
      <c r="Q77" s="72">
        <v>0</v>
      </c>
      <c r="R77" s="72">
        <v>0</v>
      </c>
      <c r="S77" s="50">
        <v>0</v>
      </c>
      <c r="T77" s="50">
        <v>0</v>
      </c>
      <c r="U77" s="72">
        <v>0</v>
      </c>
      <c r="V77" s="72">
        <v>0</v>
      </c>
      <c r="W77" s="72">
        <v>0</v>
      </c>
      <c r="X77" s="18"/>
      <c r="Y77" s="18"/>
      <c r="Z77" s="81"/>
      <c r="AA77" s="34"/>
    </row>
    <row r="78" ht="18.75" customHeight="1" spans="1:27">
      <c r="A78" s="27"/>
      <c r="B78" s="46"/>
      <c r="C78" s="38"/>
      <c r="D78" s="34"/>
      <c r="E78" s="34"/>
      <c r="F78" s="38"/>
      <c r="G78" s="34"/>
      <c r="H78" s="34"/>
      <c r="I78" s="34"/>
      <c r="J78" s="34"/>
      <c r="K78" s="34"/>
      <c r="L78" s="34"/>
      <c r="M78" s="34"/>
      <c r="N78" s="97">
        <v>2330413</v>
      </c>
      <c r="O78" s="46" t="s">
        <v>2259</v>
      </c>
      <c r="P78" s="50">
        <v>0</v>
      </c>
      <c r="Q78" s="72">
        <v>0</v>
      </c>
      <c r="R78" s="72">
        <v>0</v>
      </c>
      <c r="S78" s="50">
        <v>0</v>
      </c>
      <c r="T78" s="50">
        <v>0</v>
      </c>
      <c r="U78" s="72">
        <v>0</v>
      </c>
      <c r="V78" s="72">
        <v>0</v>
      </c>
      <c r="W78" s="72">
        <v>0</v>
      </c>
      <c r="X78" s="18"/>
      <c r="Y78" s="18"/>
      <c r="Z78" s="81"/>
      <c r="AA78" s="34"/>
    </row>
    <row r="79" ht="18.75" customHeight="1" spans="1:27">
      <c r="A79" s="27">
        <v>1030133</v>
      </c>
      <c r="B79" s="46" t="s">
        <v>2260</v>
      </c>
      <c r="C79" s="12">
        <f>SUM(C80:C81)</f>
        <v>0</v>
      </c>
      <c r="D79" s="12">
        <f>SUM(D80:D81)</f>
        <v>130</v>
      </c>
      <c r="E79" s="12">
        <f>SUM(E80:E81)</f>
        <v>0</v>
      </c>
      <c r="F79" s="12">
        <f>F80+F81</f>
        <v>0</v>
      </c>
      <c r="G79" s="48">
        <f t="shared" ref="G79:M79" si="19">SUM(G80:G81)</f>
        <v>-960</v>
      </c>
      <c r="H79" s="12">
        <f>SUM(H80:H81)</f>
        <v>0</v>
      </c>
      <c r="I79" s="12">
        <f>SUM(I80:I81)</f>
        <v>0</v>
      </c>
      <c r="J79" s="12">
        <f>SUM(J80:J81)</f>
        <v>0</v>
      </c>
      <c r="K79" s="48">
        <f>SUM(K80:K81)</f>
        <v>0</v>
      </c>
      <c r="L79" s="48">
        <f>SUM(L80:L81)</f>
        <v>0</v>
      </c>
      <c r="M79" s="48">
        <f>SUM(M80:M81)</f>
        <v>0</v>
      </c>
      <c r="N79" s="97"/>
      <c r="O79" s="46" t="s">
        <v>2261</v>
      </c>
      <c r="P79" s="12">
        <f t="shared" ref="P79:W79" si="20">SUM(P80,P86,P87)</f>
        <v>130</v>
      </c>
      <c r="Q79" s="48">
        <f>SUM(Q80,Q86,Q87)</f>
        <v>0</v>
      </c>
      <c r="R79" s="48">
        <f>SUM(R80,R86,R87)</f>
        <v>0</v>
      </c>
      <c r="S79" s="12">
        <f>SUM(S80,S86,S87)</f>
        <v>0</v>
      </c>
      <c r="T79" s="12">
        <f>SUM(T80,T86,T87)</f>
        <v>0</v>
      </c>
      <c r="U79" s="48">
        <f>SUM(U80,U86,U87)</f>
        <v>0</v>
      </c>
      <c r="V79" s="48">
        <f>SUM(V80,V86,V87)</f>
        <v>0</v>
      </c>
      <c r="W79" s="48">
        <f>SUM(W80,W86,W87)</f>
        <v>0</v>
      </c>
      <c r="X79" s="27">
        <v>1030133</v>
      </c>
      <c r="Y79" s="46" t="s">
        <v>2262</v>
      </c>
      <c r="Z79" s="12">
        <f>Z80+Z81</f>
        <v>0</v>
      </c>
      <c r="AA79" s="12">
        <f>SUM(C79:M79)-SUM(P79:W79)-Z79-I79</f>
        <v>-960</v>
      </c>
    </row>
    <row r="80" ht="18.75" customHeight="1" spans="1:27">
      <c r="A80" s="27">
        <v>103013301</v>
      </c>
      <c r="B80" s="27" t="s">
        <v>2263</v>
      </c>
      <c r="C80" s="9">
        <v>0</v>
      </c>
      <c r="D80" s="13">
        <v>0</v>
      </c>
      <c r="E80" s="13">
        <v>0</v>
      </c>
      <c r="F80" s="9">
        <v>0</v>
      </c>
      <c r="G80" s="50">
        <v>0</v>
      </c>
      <c r="H80" s="9">
        <v>0</v>
      </c>
      <c r="I80" s="9">
        <v>0</v>
      </c>
      <c r="J80" s="9">
        <v>0</v>
      </c>
      <c r="K80" s="72">
        <v>0</v>
      </c>
      <c r="L80" s="72">
        <v>0</v>
      </c>
      <c r="M80" s="72">
        <v>0</v>
      </c>
      <c r="N80" s="97">
        <v>21212</v>
      </c>
      <c r="O80" s="46" t="s">
        <v>2264</v>
      </c>
      <c r="P80" s="12">
        <f t="shared" ref="P80:W80" si="21">SUM(P81:P85)</f>
        <v>130</v>
      </c>
      <c r="Q80" s="48">
        <f>SUM(Q81:Q85)</f>
        <v>0</v>
      </c>
      <c r="R80" s="48">
        <f>SUM(R81:R85)</f>
        <v>0</v>
      </c>
      <c r="S80" s="12">
        <f>SUM(S81:S85)</f>
        <v>0</v>
      </c>
      <c r="T80" s="12">
        <f>SUM(T81:T85)</f>
        <v>0</v>
      </c>
      <c r="U80" s="48">
        <f>SUM(U81:U85)</f>
        <v>0</v>
      </c>
      <c r="V80" s="48">
        <f>SUM(V81:V85)</f>
        <v>0</v>
      </c>
      <c r="W80" s="48">
        <f>SUM(W81:W85)</f>
        <v>0</v>
      </c>
      <c r="X80" s="27">
        <v>103013301</v>
      </c>
      <c r="Y80" s="27" t="s">
        <v>2265</v>
      </c>
      <c r="Z80" s="9">
        <v>0</v>
      </c>
      <c r="AA80" s="9">
        <v>0</v>
      </c>
    </row>
    <row r="81" ht="18.75" customHeight="1" spans="1:27">
      <c r="A81" s="27">
        <v>103013302</v>
      </c>
      <c r="B81" s="27" t="s">
        <v>2266</v>
      </c>
      <c r="C81" s="9">
        <v>0</v>
      </c>
      <c r="D81" s="13">
        <v>130</v>
      </c>
      <c r="E81" s="13">
        <v>0</v>
      </c>
      <c r="F81" s="9">
        <v>0</v>
      </c>
      <c r="G81" s="50">
        <v>-960</v>
      </c>
      <c r="H81" s="9">
        <v>0</v>
      </c>
      <c r="I81" s="9">
        <v>0</v>
      </c>
      <c r="J81" s="9">
        <v>0</v>
      </c>
      <c r="K81" s="72">
        <v>0</v>
      </c>
      <c r="L81" s="72">
        <v>0</v>
      </c>
      <c r="M81" s="72">
        <v>0</v>
      </c>
      <c r="N81" s="97">
        <v>2121201</v>
      </c>
      <c r="O81" s="27" t="s">
        <v>2267</v>
      </c>
      <c r="P81" s="9">
        <v>0</v>
      </c>
      <c r="Q81" s="72">
        <v>0</v>
      </c>
      <c r="R81" s="72">
        <v>0</v>
      </c>
      <c r="S81" s="50">
        <v>0</v>
      </c>
      <c r="T81" s="50">
        <v>0</v>
      </c>
      <c r="U81" s="72">
        <v>0</v>
      </c>
      <c r="V81" s="72">
        <v>0</v>
      </c>
      <c r="W81" s="72">
        <v>0</v>
      </c>
      <c r="X81" s="27">
        <v>103013302</v>
      </c>
      <c r="Y81" s="27" t="s">
        <v>2268</v>
      </c>
      <c r="Z81" s="9">
        <v>0</v>
      </c>
      <c r="AA81" s="9">
        <v>-960</v>
      </c>
    </row>
    <row r="82" ht="18.75" customHeight="1" spans="1:27">
      <c r="A82" s="27"/>
      <c r="B82" s="46"/>
      <c r="C82" s="38"/>
      <c r="D82" s="34"/>
      <c r="E82" s="34"/>
      <c r="F82" s="38"/>
      <c r="G82" s="34"/>
      <c r="H82" s="34"/>
      <c r="I82" s="34"/>
      <c r="J82" s="34"/>
      <c r="K82" s="34"/>
      <c r="L82" s="34"/>
      <c r="M82" s="34"/>
      <c r="N82" s="97">
        <v>2121202</v>
      </c>
      <c r="O82" s="27" t="s">
        <v>2269</v>
      </c>
      <c r="P82" s="9">
        <v>130</v>
      </c>
      <c r="Q82" s="72">
        <v>0</v>
      </c>
      <c r="R82" s="72">
        <v>0</v>
      </c>
      <c r="S82" s="50">
        <v>0</v>
      </c>
      <c r="T82" s="50">
        <v>0</v>
      </c>
      <c r="U82" s="72">
        <v>0</v>
      </c>
      <c r="V82" s="72">
        <v>0</v>
      </c>
      <c r="W82" s="72">
        <v>0</v>
      </c>
      <c r="X82" s="27"/>
      <c r="Y82" s="27"/>
      <c r="Z82" s="81"/>
      <c r="AA82" s="38"/>
    </row>
    <row r="83" ht="18.75" customHeight="1" spans="1:27">
      <c r="A83" s="27"/>
      <c r="B83" s="27"/>
      <c r="C83" s="38"/>
      <c r="D83" s="34"/>
      <c r="E83" s="34"/>
      <c r="F83" s="38"/>
      <c r="G83" s="34"/>
      <c r="H83" s="34"/>
      <c r="I83" s="34"/>
      <c r="J83" s="34"/>
      <c r="K83" s="34"/>
      <c r="L83" s="34"/>
      <c r="M83" s="34"/>
      <c r="N83" s="97">
        <v>2121203</v>
      </c>
      <c r="O83" s="27" t="s">
        <v>2270</v>
      </c>
      <c r="P83" s="9">
        <v>0</v>
      </c>
      <c r="Q83" s="72">
        <v>0</v>
      </c>
      <c r="R83" s="72">
        <v>0</v>
      </c>
      <c r="S83" s="50">
        <v>0</v>
      </c>
      <c r="T83" s="50">
        <v>0</v>
      </c>
      <c r="U83" s="72">
        <v>0</v>
      </c>
      <c r="V83" s="72">
        <v>0</v>
      </c>
      <c r="W83" s="72">
        <v>0</v>
      </c>
      <c r="X83" s="27"/>
      <c r="Y83" s="27"/>
      <c r="Z83" s="81"/>
      <c r="AA83" s="38"/>
    </row>
    <row r="84" ht="18.75" customHeight="1" spans="1:27">
      <c r="A84" s="27"/>
      <c r="B84" s="27"/>
      <c r="C84" s="38"/>
      <c r="D84" s="34"/>
      <c r="E84" s="34"/>
      <c r="F84" s="38"/>
      <c r="G84" s="34"/>
      <c r="H84" s="34"/>
      <c r="I84" s="34"/>
      <c r="J84" s="34"/>
      <c r="K84" s="34"/>
      <c r="L84" s="34"/>
      <c r="M84" s="34"/>
      <c r="N84" s="97">
        <v>2121204</v>
      </c>
      <c r="O84" s="27" t="s">
        <v>2271</v>
      </c>
      <c r="P84" s="9">
        <v>0</v>
      </c>
      <c r="Q84" s="72">
        <v>0</v>
      </c>
      <c r="R84" s="72">
        <v>0</v>
      </c>
      <c r="S84" s="50">
        <v>0</v>
      </c>
      <c r="T84" s="50">
        <v>0</v>
      </c>
      <c r="U84" s="72">
        <v>0</v>
      </c>
      <c r="V84" s="72">
        <v>0</v>
      </c>
      <c r="W84" s="72">
        <v>0</v>
      </c>
      <c r="X84" s="27"/>
      <c r="Y84" s="27"/>
      <c r="Z84" s="81"/>
      <c r="AA84" s="38"/>
    </row>
    <row r="85" ht="18.75" customHeight="1" spans="1:27">
      <c r="A85" s="27"/>
      <c r="B85" s="27"/>
      <c r="C85" s="38"/>
      <c r="D85" s="34"/>
      <c r="E85" s="34"/>
      <c r="F85" s="38"/>
      <c r="G85" s="34"/>
      <c r="H85" s="34"/>
      <c r="I85" s="34"/>
      <c r="J85" s="34"/>
      <c r="K85" s="34"/>
      <c r="L85" s="34"/>
      <c r="M85" s="34"/>
      <c r="N85" s="97">
        <v>2121299</v>
      </c>
      <c r="O85" s="27" t="s">
        <v>2272</v>
      </c>
      <c r="P85" s="9">
        <v>0</v>
      </c>
      <c r="Q85" s="72">
        <v>0</v>
      </c>
      <c r="R85" s="72">
        <v>0</v>
      </c>
      <c r="S85" s="50">
        <v>0</v>
      </c>
      <c r="T85" s="50">
        <v>0</v>
      </c>
      <c r="U85" s="72">
        <v>0</v>
      </c>
      <c r="V85" s="72">
        <v>0</v>
      </c>
      <c r="W85" s="72">
        <v>0</v>
      </c>
      <c r="X85" s="27"/>
      <c r="Y85" s="27"/>
      <c r="Z85" s="81"/>
      <c r="AA85" s="38"/>
    </row>
    <row r="86" ht="18.75" customHeight="1" spans="1:27">
      <c r="A86" s="27"/>
      <c r="B86" s="27"/>
      <c r="C86" s="38"/>
      <c r="D86" s="34"/>
      <c r="E86" s="34"/>
      <c r="F86" s="38"/>
      <c r="G86" s="34"/>
      <c r="H86" s="34"/>
      <c r="I86" s="34"/>
      <c r="J86" s="34"/>
      <c r="K86" s="34"/>
      <c r="L86" s="34"/>
      <c r="M86" s="34"/>
      <c r="N86" s="97">
        <v>2320407</v>
      </c>
      <c r="O86" s="46" t="s">
        <v>2273</v>
      </c>
      <c r="P86" s="9">
        <v>0</v>
      </c>
      <c r="Q86" s="72">
        <v>0</v>
      </c>
      <c r="R86" s="72">
        <v>0</v>
      </c>
      <c r="S86" s="50">
        <v>0</v>
      </c>
      <c r="T86" s="50">
        <v>0</v>
      </c>
      <c r="U86" s="72">
        <v>0</v>
      </c>
      <c r="V86" s="72">
        <v>0</v>
      </c>
      <c r="W86" s="72">
        <v>0</v>
      </c>
      <c r="X86" s="27"/>
      <c r="Y86" s="27"/>
      <c r="Z86" s="81"/>
      <c r="AA86" s="38"/>
    </row>
    <row r="87" ht="18.75" customHeight="1" spans="1:27">
      <c r="A87" s="27"/>
      <c r="B87" s="27"/>
      <c r="C87" s="38"/>
      <c r="D87" s="34"/>
      <c r="E87" s="34"/>
      <c r="F87" s="38"/>
      <c r="G87" s="34"/>
      <c r="H87" s="34"/>
      <c r="I87" s="34"/>
      <c r="J87" s="34"/>
      <c r="K87" s="34"/>
      <c r="L87" s="34"/>
      <c r="M87" s="34"/>
      <c r="N87" s="97">
        <v>2330407</v>
      </c>
      <c r="O87" s="46" t="s">
        <v>2274</v>
      </c>
      <c r="P87" s="50">
        <v>0</v>
      </c>
      <c r="Q87" s="72">
        <v>0</v>
      </c>
      <c r="R87" s="72">
        <v>0</v>
      </c>
      <c r="S87" s="50">
        <v>0</v>
      </c>
      <c r="T87" s="50">
        <v>0</v>
      </c>
      <c r="U87" s="72">
        <v>0</v>
      </c>
      <c r="V87" s="72">
        <v>0</v>
      </c>
      <c r="W87" s="72">
        <v>0</v>
      </c>
      <c r="X87" s="27"/>
      <c r="Y87" s="27"/>
      <c r="Z87" s="81"/>
      <c r="AA87" s="38"/>
    </row>
    <row r="88" ht="18.75" customHeight="1" spans="1:27">
      <c r="A88" s="27">
        <v>1030156</v>
      </c>
      <c r="B88" s="46" t="s">
        <v>2275</v>
      </c>
      <c r="C88" s="9">
        <v>0</v>
      </c>
      <c r="D88" s="13">
        <v>0</v>
      </c>
      <c r="E88" s="13">
        <v>0</v>
      </c>
      <c r="F88" s="9">
        <v>0</v>
      </c>
      <c r="G88" s="50">
        <v>0</v>
      </c>
      <c r="H88" s="9">
        <v>0</v>
      </c>
      <c r="I88" s="9">
        <v>0</v>
      </c>
      <c r="J88" s="9">
        <v>0</v>
      </c>
      <c r="K88" s="72">
        <v>0</v>
      </c>
      <c r="L88" s="72">
        <v>0</v>
      </c>
      <c r="M88" s="72">
        <v>0</v>
      </c>
      <c r="N88" s="97"/>
      <c r="O88" s="46" t="s">
        <v>2276</v>
      </c>
      <c r="P88" s="12">
        <f t="shared" ref="P88:W88" si="22">SUM(P89,P95,P96)</f>
        <v>0</v>
      </c>
      <c r="Q88" s="48">
        <f>SUM(Q89,Q95,Q96)</f>
        <v>0</v>
      </c>
      <c r="R88" s="48">
        <f>SUM(R89,R95,R96)</f>
        <v>0</v>
      </c>
      <c r="S88" s="12">
        <f>SUM(S89,S95,S96)</f>
        <v>0</v>
      </c>
      <c r="T88" s="12">
        <f>SUM(T89,T95,T96)</f>
        <v>0</v>
      </c>
      <c r="U88" s="48">
        <f>SUM(U89,U95,U96)</f>
        <v>0</v>
      </c>
      <c r="V88" s="48">
        <f>SUM(V89,V95,V96)</f>
        <v>0</v>
      </c>
      <c r="W88" s="48">
        <f>SUM(W89,W95,W96)</f>
        <v>0</v>
      </c>
      <c r="X88" s="27">
        <v>1030156</v>
      </c>
      <c r="Y88" s="46" t="s">
        <v>2277</v>
      </c>
      <c r="Z88" s="9">
        <v>0</v>
      </c>
      <c r="AA88" s="12">
        <f>SUM(C88:M88)-SUM(P88:W88)-Z88-I88</f>
        <v>0</v>
      </c>
    </row>
    <row r="89" ht="18.75" customHeight="1" spans="1:27">
      <c r="A89" s="27"/>
      <c r="B89" s="27"/>
      <c r="C89" s="38"/>
      <c r="D89" s="34"/>
      <c r="E89" s="34"/>
      <c r="F89" s="38"/>
      <c r="G89" s="34"/>
      <c r="H89" s="34"/>
      <c r="I89" s="34"/>
      <c r="J89" s="34"/>
      <c r="K89" s="34"/>
      <c r="L89" s="34"/>
      <c r="M89" s="34"/>
      <c r="N89" s="97">
        <v>21213</v>
      </c>
      <c r="O89" s="46" t="s">
        <v>2278</v>
      </c>
      <c r="P89" s="12">
        <f t="shared" ref="P89:W89" si="23">SUM(P90:P94)</f>
        <v>0</v>
      </c>
      <c r="Q89" s="48">
        <f>SUM(Q90:Q94)</f>
        <v>0</v>
      </c>
      <c r="R89" s="48">
        <f>SUM(R90:R94)</f>
        <v>0</v>
      </c>
      <c r="S89" s="12">
        <f>SUM(S90:S94)</f>
        <v>0</v>
      </c>
      <c r="T89" s="12">
        <f>SUM(T90:T94)</f>
        <v>0</v>
      </c>
      <c r="U89" s="48">
        <f>SUM(U90:U94)</f>
        <v>0</v>
      </c>
      <c r="V89" s="48">
        <f>SUM(V90:V94)</f>
        <v>0</v>
      </c>
      <c r="W89" s="48">
        <f>SUM(W90:W94)</f>
        <v>0</v>
      </c>
      <c r="X89" s="27"/>
      <c r="Y89" s="27"/>
      <c r="Z89" s="81"/>
      <c r="AA89" s="38"/>
    </row>
    <row r="90" ht="18.75" customHeight="1" spans="1:27">
      <c r="A90" s="27"/>
      <c r="B90" s="27"/>
      <c r="C90" s="38"/>
      <c r="D90" s="34"/>
      <c r="E90" s="34"/>
      <c r="F90" s="38"/>
      <c r="G90" s="34"/>
      <c r="H90" s="34"/>
      <c r="I90" s="34"/>
      <c r="J90" s="34"/>
      <c r="K90" s="34"/>
      <c r="L90" s="34"/>
      <c r="M90" s="34"/>
      <c r="N90" s="97">
        <v>2121301</v>
      </c>
      <c r="O90" s="27" t="s">
        <v>2240</v>
      </c>
      <c r="P90" s="9">
        <v>0</v>
      </c>
      <c r="Q90" s="72">
        <v>0</v>
      </c>
      <c r="R90" s="72">
        <v>0</v>
      </c>
      <c r="S90" s="50">
        <v>0</v>
      </c>
      <c r="T90" s="50">
        <v>0</v>
      </c>
      <c r="U90" s="72">
        <v>0</v>
      </c>
      <c r="V90" s="72">
        <v>0</v>
      </c>
      <c r="W90" s="72">
        <v>0</v>
      </c>
      <c r="X90" s="27"/>
      <c r="Y90" s="27"/>
      <c r="Z90" s="81"/>
      <c r="AA90" s="38"/>
    </row>
    <row r="91" ht="18.75" customHeight="1" spans="1:27">
      <c r="A91" s="27"/>
      <c r="B91" s="27"/>
      <c r="C91" s="38"/>
      <c r="D91" s="34"/>
      <c r="E91" s="34"/>
      <c r="F91" s="38"/>
      <c r="G91" s="34"/>
      <c r="H91" s="34"/>
      <c r="I91" s="34"/>
      <c r="J91" s="34"/>
      <c r="K91" s="34"/>
      <c r="L91" s="34"/>
      <c r="M91" s="34"/>
      <c r="N91" s="97">
        <v>2121302</v>
      </c>
      <c r="O91" s="27" t="s">
        <v>2241</v>
      </c>
      <c r="P91" s="9">
        <v>0</v>
      </c>
      <c r="Q91" s="72">
        <v>0</v>
      </c>
      <c r="R91" s="72">
        <v>0</v>
      </c>
      <c r="S91" s="50">
        <v>0</v>
      </c>
      <c r="T91" s="50">
        <v>0</v>
      </c>
      <c r="U91" s="72">
        <v>0</v>
      </c>
      <c r="V91" s="72">
        <v>0</v>
      </c>
      <c r="W91" s="72">
        <v>0</v>
      </c>
      <c r="X91" s="27"/>
      <c r="Y91" s="27"/>
      <c r="Z91" s="81"/>
      <c r="AA91" s="38"/>
    </row>
    <row r="92" ht="18.75" customHeight="1" spans="1:27">
      <c r="A92" s="27"/>
      <c r="B92" s="27"/>
      <c r="C92" s="38"/>
      <c r="D92" s="34"/>
      <c r="E92" s="34"/>
      <c r="F92" s="38"/>
      <c r="G92" s="34"/>
      <c r="H92" s="34"/>
      <c r="I92" s="34"/>
      <c r="J92" s="34"/>
      <c r="K92" s="34"/>
      <c r="L92" s="34"/>
      <c r="M92" s="34"/>
      <c r="N92" s="97">
        <v>2121303</v>
      </c>
      <c r="O92" s="27" t="s">
        <v>2242</v>
      </c>
      <c r="P92" s="9">
        <v>0</v>
      </c>
      <c r="Q92" s="72">
        <v>0</v>
      </c>
      <c r="R92" s="72">
        <v>0</v>
      </c>
      <c r="S92" s="50">
        <v>0</v>
      </c>
      <c r="T92" s="50">
        <v>0</v>
      </c>
      <c r="U92" s="72">
        <v>0</v>
      </c>
      <c r="V92" s="72">
        <v>0</v>
      </c>
      <c r="W92" s="72">
        <v>0</v>
      </c>
      <c r="X92" s="27"/>
      <c r="Y92" s="27"/>
      <c r="Z92" s="81"/>
      <c r="AA92" s="38"/>
    </row>
    <row r="93" ht="18.75" customHeight="1" spans="1:27">
      <c r="A93" s="27"/>
      <c r="B93" s="27"/>
      <c r="C93" s="38"/>
      <c r="D93" s="34"/>
      <c r="E93" s="34"/>
      <c r="F93" s="38"/>
      <c r="G93" s="34"/>
      <c r="H93" s="34"/>
      <c r="I93" s="34"/>
      <c r="J93" s="34"/>
      <c r="K93" s="34"/>
      <c r="L93" s="34"/>
      <c r="M93" s="34"/>
      <c r="N93" s="97">
        <v>2121304</v>
      </c>
      <c r="O93" s="27" t="s">
        <v>2243</v>
      </c>
      <c r="P93" s="9">
        <v>0</v>
      </c>
      <c r="Q93" s="72">
        <v>0</v>
      </c>
      <c r="R93" s="72">
        <v>0</v>
      </c>
      <c r="S93" s="50">
        <v>0</v>
      </c>
      <c r="T93" s="50">
        <v>0</v>
      </c>
      <c r="U93" s="72">
        <v>0</v>
      </c>
      <c r="V93" s="72">
        <v>0</v>
      </c>
      <c r="W93" s="72">
        <v>0</v>
      </c>
      <c r="X93" s="27"/>
      <c r="Y93" s="27"/>
      <c r="Z93" s="81"/>
      <c r="AA93" s="38"/>
    </row>
    <row r="94" ht="18.75" customHeight="1" spans="1:27">
      <c r="A94" s="102"/>
      <c r="B94" s="102"/>
      <c r="C94" s="34"/>
      <c r="D94" s="34"/>
      <c r="E94" s="34"/>
      <c r="F94" s="81"/>
      <c r="G94" s="34"/>
      <c r="H94" s="34"/>
      <c r="I94" s="34"/>
      <c r="J94" s="34"/>
      <c r="K94" s="34"/>
      <c r="L94" s="34"/>
      <c r="M94" s="34"/>
      <c r="N94" s="97">
        <v>2121399</v>
      </c>
      <c r="O94" s="27" t="s">
        <v>2279</v>
      </c>
      <c r="P94" s="9">
        <v>0</v>
      </c>
      <c r="Q94" s="72">
        <v>0</v>
      </c>
      <c r="R94" s="72">
        <v>0</v>
      </c>
      <c r="S94" s="50">
        <v>0</v>
      </c>
      <c r="T94" s="50">
        <v>0</v>
      </c>
      <c r="U94" s="72">
        <v>0</v>
      </c>
      <c r="V94" s="72">
        <v>0</v>
      </c>
      <c r="W94" s="72">
        <v>0</v>
      </c>
      <c r="X94" s="27"/>
      <c r="Y94" s="27"/>
      <c r="Z94" s="81"/>
      <c r="AA94" s="38"/>
    </row>
    <row r="95" ht="18.75" customHeight="1" spans="1:27">
      <c r="A95" s="102"/>
      <c r="B95" s="102"/>
      <c r="C95" s="34"/>
      <c r="D95" s="34"/>
      <c r="E95" s="34"/>
      <c r="F95" s="81"/>
      <c r="G95" s="34"/>
      <c r="H95" s="34"/>
      <c r="I95" s="34"/>
      <c r="J95" s="34"/>
      <c r="K95" s="34"/>
      <c r="L95" s="34"/>
      <c r="M95" s="34"/>
      <c r="N95" s="97">
        <v>2320416</v>
      </c>
      <c r="O95" s="46" t="s">
        <v>2280</v>
      </c>
      <c r="P95" s="9">
        <v>0</v>
      </c>
      <c r="Q95" s="72">
        <v>0</v>
      </c>
      <c r="R95" s="72">
        <v>0</v>
      </c>
      <c r="S95" s="50">
        <v>0</v>
      </c>
      <c r="T95" s="50">
        <v>0</v>
      </c>
      <c r="U95" s="72">
        <v>0</v>
      </c>
      <c r="V95" s="72">
        <v>0</v>
      </c>
      <c r="W95" s="72">
        <v>0</v>
      </c>
      <c r="X95" s="27"/>
      <c r="Y95" s="27"/>
      <c r="Z95" s="81"/>
      <c r="AA95" s="38"/>
    </row>
    <row r="96" ht="18.75" customHeight="1" spans="1:27">
      <c r="A96" s="102"/>
      <c r="B96" s="102"/>
      <c r="C96" s="38"/>
      <c r="D96" s="34"/>
      <c r="E96" s="34"/>
      <c r="F96" s="38"/>
      <c r="G96" s="34"/>
      <c r="H96" s="34"/>
      <c r="I96" s="34"/>
      <c r="J96" s="34"/>
      <c r="K96" s="34"/>
      <c r="L96" s="34"/>
      <c r="M96" s="34"/>
      <c r="N96" s="97">
        <v>2330416</v>
      </c>
      <c r="O96" s="46" t="s">
        <v>2281</v>
      </c>
      <c r="P96" s="50">
        <v>0</v>
      </c>
      <c r="Q96" s="72">
        <v>0</v>
      </c>
      <c r="R96" s="72">
        <v>0</v>
      </c>
      <c r="S96" s="50">
        <v>0</v>
      </c>
      <c r="T96" s="50">
        <v>0</v>
      </c>
      <c r="U96" s="72">
        <v>0</v>
      </c>
      <c r="V96" s="72">
        <v>0</v>
      </c>
      <c r="W96" s="72">
        <v>0</v>
      </c>
      <c r="X96" s="27"/>
      <c r="Y96" s="27"/>
      <c r="Z96" s="81"/>
      <c r="AA96" s="38"/>
    </row>
    <row r="97" ht="18.75" customHeight="1" spans="1:27">
      <c r="A97" s="27">
        <v>1030178</v>
      </c>
      <c r="B97" s="46" t="s">
        <v>2282</v>
      </c>
      <c r="C97" s="9">
        <v>0</v>
      </c>
      <c r="D97" s="13">
        <v>0</v>
      </c>
      <c r="E97" s="13">
        <v>0</v>
      </c>
      <c r="F97" s="9">
        <v>0</v>
      </c>
      <c r="G97" s="50">
        <v>0</v>
      </c>
      <c r="H97" s="9">
        <v>0</v>
      </c>
      <c r="I97" s="9">
        <v>0</v>
      </c>
      <c r="J97" s="9">
        <v>0</v>
      </c>
      <c r="K97" s="72">
        <v>0</v>
      </c>
      <c r="L97" s="72">
        <v>0</v>
      </c>
      <c r="M97" s="72">
        <v>0</v>
      </c>
      <c r="N97" s="97"/>
      <c r="O97" s="46" t="s">
        <v>2283</v>
      </c>
      <c r="P97" s="12">
        <f t="shared" ref="P97:W97" si="24">SUM(P98,P102,P103)</f>
        <v>0</v>
      </c>
      <c r="Q97" s="48">
        <f>SUM(Q98,Q102,Q103)</f>
        <v>0</v>
      </c>
      <c r="R97" s="48">
        <f>SUM(R98,R102,R103)</f>
        <v>0</v>
      </c>
      <c r="S97" s="12">
        <f>SUM(S98,S102,S103)</f>
        <v>0</v>
      </c>
      <c r="T97" s="12">
        <f>SUM(T98,T102,T103)</f>
        <v>0</v>
      </c>
      <c r="U97" s="48">
        <f>SUM(U98,U102,U103)</f>
        <v>0</v>
      </c>
      <c r="V97" s="48">
        <f>SUM(V98,V102,V103)</f>
        <v>0</v>
      </c>
      <c r="W97" s="48">
        <f>SUM(W98,W102,W103)</f>
        <v>0</v>
      </c>
      <c r="X97" s="27">
        <v>1030178</v>
      </c>
      <c r="Y97" s="46" t="s">
        <v>2284</v>
      </c>
      <c r="Z97" s="9">
        <v>0</v>
      </c>
      <c r="AA97" s="12">
        <f>SUM(C97:M97)-SUM(P97:W97)-Z97-I97</f>
        <v>0</v>
      </c>
    </row>
    <row r="98" ht="18.75" customHeight="1" spans="1:27">
      <c r="A98" s="27"/>
      <c r="B98" s="27"/>
      <c r="C98" s="38"/>
      <c r="D98" s="34"/>
      <c r="E98" s="34"/>
      <c r="F98" s="38"/>
      <c r="G98" s="34"/>
      <c r="H98" s="34"/>
      <c r="I98" s="34"/>
      <c r="J98" s="34"/>
      <c r="K98" s="34"/>
      <c r="L98" s="34"/>
      <c r="M98" s="34"/>
      <c r="N98" s="97">
        <v>21214</v>
      </c>
      <c r="O98" s="46" t="s">
        <v>2285</v>
      </c>
      <c r="P98" s="12">
        <f t="shared" ref="P98:W98" si="25">SUM(P99:P101)</f>
        <v>0</v>
      </c>
      <c r="Q98" s="48">
        <f>SUM(Q99:Q101)</f>
        <v>0</v>
      </c>
      <c r="R98" s="48">
        <f>SUM(R99:R101)</f>
        <v>0</v>
      </c>
      <c r="S98" s="12">
        <f>SUM(S99:S101)</f>
        <v>0</v>
      </c>
      <c r="T98" s="12">
        <f>SUM(T99:T101)</f>
        <v>0</v>
      </c>
      <c r="U98" s="48">
        <f>SUM(U99:U101)</f>
        <v>0</v>
      </c>
      <c r="V98" s="48">
        <f>SUM(V99:V101)</f>
        <v>0</v>
      </c>
      <c r="W98" s="48">
        <f>SUM(W99:W101)</f>
        <v>0</v>
      </c>
      <c r="X98" s="27"/>
      <c r="Y98" s="27"/>
      <c r="Z98" s="81"/>
      <c r="AA98" s="38"/>
    </row>
    <row r="99" ht="18.75" customHeight="1" spans="1:27">
      <c r="A99" s="27"/>
      <c r="B99" s="27"/>
      <c r="C99" s="38"/>
      <c r="D99" s="34"/>
      <c r="E99" s="34"/>
      <c r="F99" s="38"/>
      <c r="G99" s="34"/>
      <c r="H99" s="34"/>
      <c r="I99" s="34"/>
      <c r="J99" s="34"/>
      <c r="K99" s="34"/>
      <c r="L99" s="34"/>
      <c r="M99" s="34"/>
      <c r="N99" s="97">
        <v>2121401</v>
      </c>
      <c r="O99" s="27" t="s">
        <v>2286</v>
      </c>
      <c r="P99" s="9">
        <v>0</v>
      </c>
      <c r="Q99" s="72">
        <v>0</v>
      </c>
      <c r="R99" s="72">
        <v>0</v>
      </c>
      <c r="S99" s="50">
        <v>0</v>
      </c>
      <c r="T99" s="50">
        <v>0</v>
      </c>
      <c r="U99" s="72">
        <v>0</v>
      </c>
      <c r="V99" s="72">
        <v>0</v>
      </c>
      <c r="W99" s="72">
        <v>0</v>
      </c>
      <c r="X99" s="27"/>
      <c r="Y99" s="27"/>
      <c r="Z99" s="81"/>
      <c r="AA99" s="38"/>
    </row>
    <row r="100" ht="18.75" customHeight="1" spans="1:27">
      <c r="A100" s="27"/>
      <c r="B100" s="27"/>
      <c r="C100" s="38"/>
      <c r="D100" s="34"/>
      <c r="E100" s="34"/>
      <c r="F100" s="38"/>
      <c r="G100" s="34"/>
      <c r="H100" s="34"/>
      <c r="I100" s="34"/>
      <c r="J100" s="34"/>
      <c r="K100" s="34"/>
      <c r="L100" s="34"/>
      <c r="M100" s="34"/>
      <c r="N100" s="97">
        <v>2121402</v>
      </c>
      <c r="O100" s="27" t="s">
        <v>2287</v>
      </c>
      <c r="P100" s="9">
        <v>0</v>
      </c>
      <c r="Q100" s="72">
        <v>0</v>
      </c>
      <c r="R100" s="72">
        <v>0</v>
      </c>
      <c r="S100" s="50">
        <v>0</v>
      </c>
      <c r="T100" s="50">
        <v>0</v>
      </c>
      <c r="U100" s="72">
        <v>0</v>
      </c>
      <c r="V100" s="72">
        <v>0</v>
      </c>
      <c r="W100" s="72">
        <v>0</v>
      </c>
      <c r="X100" s="27"/>
      <c r="Y100" s="27"/>
      <c r="Z100" s="81"/>
      <c r="AA100" s="38"/>
    </row>
    <row r="101" ht="18.75" customHeight="1" spans="1:27">
      <c r="A101" s="27"/>
      <c r="B101" s="27"/>
      <c r="C101" s="38"/>
      <c r="D101" s="34"/>
      <c r="E101" s="34"/>
      <c r="F101" s="38"/>
      <c r="G101" s="34"/>
      <c r="H101" s="34"/>
      <c r="I101" s="34"/>
      <c r="J101" s="34"/>
      <c r="K101" s="34"/>
      <c r="L101" s="34"/>
      <c r="M101" s="34"/>
      <c r="N101" s="97">
        <v>2121499</v>
      </c>
      <c r="O101" s="27" t="s">
        <v>2288</v>
      </c>
      <c r="P101" s="9">
        <v>0</v>
      </c>
      <c r="Q101" s="72">
        <v>0</v>
      </c>
      <c r="R101" s="72">
        <v>0</v>
      </c>
      <c r="S101" s="50">
        <v>0</v>
      </c>
      <c r="T101" s="50">
        <v>0</v>
      </c>
      <c r="U101" s="72">
        <v>0</v>
      </c>
      <c r="V101" s="72">
        <v>0</v>
      </c>
      <c r="W101" s="72">
        <v>0</v>
      </c>
      <c r="X101" s="27"/>
      <c r="Y101" s="27"/>
      <c r="Z101" s="81"/>
      <c r="AA101" s="38"/>
    </row>
    <row r="102" ht="18.75" customHeight="1" spans="1:27">
      <c r="A102" s="27"/>
      <c r="B102" s="27"/>
      <c r="C102" s="38"/>
      <c r="D102" s="34"/>
      <c r="E102" s="34"/>
      <c r="F102" s="38"/>
      <c r="G102" s="34"/>
      <c r="H102" s="34"/>
      <c r="I102" s="34"/>
      <c r="J102" s="34"/>
      <c r="K102" s="34"/>
      <c r="L102" s="34"/>
      <c r="M102" s="34"/>
      <c r="N102" s="97">
        <v>2320420</v>
      </c>
      <c r="O102" s="46" t="s">
        <v>2289</v>
      </c>
      <c r="P102" s="9">
        <v>0</v>
      </c>
      <c r="Q102" s="72">
        <v>0</v>
      </c>
      <c r="R102" s="72">
        <v>0</v>
      </c>
      <c r="S102" s="50">
        <v>0</v>
      </c>
      <c r="T102" s="50">
        <v>0</v>
      </c>
      <c r="U102" s="72">
        <v>0</v>
      </c>
      <c r="V102" s="72">
        <v>0</v>
      </c>
      <c r="W102" s="72">
        <v>0</v>
      </c>
      <c r="X102" s="27"/>
      <c r="Y102" s="27"/>
      <c r="Z102" s="81"/>
      <c r="AA102" s="38"/>
    </row>
    <row r="103" ht="18.75" customHeight="1" spans="1:27">
      <c r="A103" s="27"/>
      <c r="B103" s="27"/>
      <c r="C103" s="38"/>
      <c r="D103" s="34"/>
      <c r="E103" s="34"/>
      <c r="F103" s="38"/>
      <c r="G103" s="34"/>
      <c r="H103" s="34"/>
      <c r="I103" s="34"/>
      <c r="J103" s="34"/>
      <c r="K103" s="34"/>
      <c r="L103" s="34"/>
      <c r="M103" s="34"/>
      <c r="N103" s="97">
        <v>2330420</v>
      </c>
      <c r="O103" s="46" t="s">
        <v>2290</v>
      </c>
      <c r="P103" s="50">
        <v>0</v>
      </c>
      <c r="Q103" s="72">
        <v>0</v>
      </c>
      <c r="R103" s="72">
        <v>0</v>
      </c>
      <c r="S103" s="50">
        <v>0</v>
      </c>
      <c r="T103" s="50">
        <v>0</v>
      </c>
      <c r="U103" s="72">
        <v>0</v>
      </c>
      <c r="V103" s="72">
        <v>0</v>
      </c>
      <c r="W103" s="72">
        <v>0</v>
      </c>
      <c r="X103" s="27"/>
      <c r="Y103" s="27"/>
      <c r="Z103" s="81"/>
      <c r="AA103" s="38"/>
    </row>
    <row r="104" ht="18.75" customHeight="1" spans="1:27">
      <c r="A104" s="27">
        <v>1030131</v>
      </c>
      <c r="B104" s="46" t="s">
        <v>2291</v>
      </c>
      <c r="C104" s="9">
        <v>0</v>
      </c>
      <c r="D104" s="13">
        <v>0</v>
      </c>
      <c r="E104" s="13">
        <v>0</v>
      </c>
      <c r="F104" s="9">
        <v>0</v>
      </c>
      <c r="G104" s="50">
        <v>0</v>
      </c>
      <c r="H104" s="9">
        <v>0</v>
      </c>
      <c r="I104" s="9">
        <v>0</v>
      </c>
      <c r="J104" s="9">
        <v>0</v>
      </c>
      <c r="K104" s="72">
        <v>0</v>
      </c>
      <c r="L104" s="72">
        <v>0</v>
      </c>
      <c r="M104" s="72">
        <v>0</v>
      </c>
      <c r="N104" s="97"/>
      <c r="O104" s="46" t="s">
        <v>2292</v>
      </c>
      <c r="P104" s="12">
        <f t="shared" ref="P104:W104" si="26">SUM(P105,P111,P112)</f>
        <v>0</v>
      </c>
      <c r="Q104" s="48">
        <f>SUM(Q105,Q111,Q112)</f>
        <v>0</v>
      </c>
      <c r="R104" s="48">
        <f>SUM(R105,R111,R112)</f>
        <v>0</v>
      </c>
      <c r="S104" s="12">
        <f>SUM(S105,S111,S112)</f>
        <v>0</v>
      </c>
      <c r="T104" s="12">
        <f>SUM(T105,T111,T112)</f>
        <v>0</v>
      </c>
      <c r="U104" s="48">
        <f>SUM(U105,U111,U112)</f>
        <v>0</v>
      </c>
      <c r="V104" s="48">
        <f>SUM(V105,V111,V112)</f>
        <v>0</v>
      </c>
      <c r="W104" s="48">
        <f>SUM(W105,W111,W112)</f>
        <v>0</v>
      </c>
      <c r="X104" s="27">
        <v>1030131</v>
      </c>
      <c r="Y104" s="46" t="s">
        <v>2293</v>
      </c>
      <c r="Z104" s="9">
        <v>0</v>
      </c>
      <c r="AA104" s="12">
        <f>SUM(C104:M104)-SUM(P104:W104)-Z104-I104</f>
        <v>0</v>
      </c>
    </row>
    <row r="105" ht="18.75" customHeight="1" spans="1:27">
      <c r="A105" s="27"/>
      <c r="B105" s="46"/>
      <c r="C105" s="38"/>
      <c r="D105" s="34"/>
      <c r="E105" s="34"/>
      <c r="F105" s="38"/>
      <c r="G105" s="34"/>
      <c r="H105" s="34"/>
      <c r="I105" s="34"/>
      <c r="J105" s="34"/>
      <c r="K105" s="34"/>
      <c r="L105" s="34"/>
      <c r="M105" s="34"/>
      <c r="N105" s="97">
        <v>21360</v>
      </c>
      <c r="O105" s="46" t="s">
        <v>2294</v>
      </c>
      <c r="P105" s="12">
        <f t="shared" ref="P105:W105" si="27">SUM(P106:P110)</f>
        <v>0</v>
      </c>
      <c r="Q105" s="48">
        <f>SUM(Q106:Q110)</f>
        <v>0</v>
      </c>
      <c r="R105" s="48">
        <f>SUM(R106:R110)</f>
        <v>0</v>
      </c>
      <c r="S105" s="12">
        <f>SUM(S106:S110)</f>
        <v>0</v>
      </c>
      <c r="T105" s="12">
        <f>SUM(T106:T110)</f>
        <v>0</v>
      </c>
      <c r="U105" s="48">
        <f>SUM(U106:U110)</f>
        <v>0</v>
      </c>
      <c r="V105" s="48">
        <f>SUM(V106:V110)</f>
        <v>0</v>
      </c>
      <c r="W105" s="48">
        <f>SUM(W106:W110)</f>
        <v>0</v>
      </c>
      <c r="X105" s="27"/>
      <c r="Y105" s="46"/>
      <c r="Z105" s="81"/>
      <c r="AA105" s="38"/>
    </row>
    <row r="106" ht="18.75" customHeight="1" spans="1:27">
      <c r="A106" s="27"/>
      <c r="B106" s="46"/>
      <c r="C106" s="38"/>
      <c r="D106" s="34"/>
      <c r="E106" s="34"/>
      <c r="F106" s="38"/>
      <c r="G106" s="34"/>
      <c r="H106" s="34"/>
      <c r="I106" s="34"/>
      <c r="J106" s="34"/>
      <c r="K106" s="34"/>
      <c r="L106" s="34"/>
      <c r="M106" s="34"/>
      <c r="N106" s="97">
        <v>2136001</v>
      </c>
      <c r="O106" s="27" t="s">
        <v>2295</v>
      </c>
      <c r="P106" s="9">
        <v>0</v>
      </c>
      <c r="Q106" s="72">
        <v>0</v>
      </c>
      <c r="R106" s="72">
        <v>0</v>
      </c>
      <c r="S106" s="50">
        <v>0</v>
      </c>
      <c r="T106" s="50">
        <v>0</v>
      </c>
      <c r="U106" s="72">
        <v>0</v>
      </c>
      <c r="V106" s="72">
        <v>0</v>
      </c>
      <c r="W106" s="72">
        <v>0</v>
      </c>
      <c r="X106" s="27"/>
      <c r="Y106" s="46"/>
      <c r="Z106" s="81"/>
      <c r="AA106" s="38"/>
    </row>
    <row r="107" ht="18.75" customHeight="1" spans="1:27">
      <c r="A107" s="27"/>
      <c r="B107" s="46"/>
      <c r="C107" s="38"/>
      <c r="D107" s="34"/>
      <c r="E107" s="34"/>
      <c r="F107" s="38"/>
      <c r="G107" s="34"/>
      <c r="H107" s="34"/>
      <c r="I107" s="34"/>
      <c r="J107" s="34"/>
      <c r="K107" s="34"/>
      <c r="L107" s="34"/>
      <c r="M107" s="34"/>
      <c r="N107" s="97">
        <v>2136002</v>
      </c>
      <c r="O107" s="27" t="s">
        <v>2296</v>
      </c>
      <c r="P107" s="9">
        <v>0</v>
      </c>
      <c r="Q107" s="72">
        <v>0</v>
      </c>
      <c r="R107" s="72">
        <v>0</v>
      </c>
      <c r="S107" s="50">
        <v>0</v>
      </c>
      <c r="T107" s="50">
        <v>0</v>
      </c>
      <c r="U107" s="72">
        <v>0</v>
      </c>
      <c r="V107" s="72">
        <v>0</v>
      </c>
      <c r="W107" s="72">
        <v>0</v>
      </c>
      <c r="X107" s="27"/>
      <c r="Y107" s="46"/>
      <c r="Z107" s="81"/>
      <c r="AA107" s="38"/>
    </row>
    <row r="108" ht="18.75" customHeight="1" spans="1:27">
      <c r="A108" s="27"/>
      <c r="B108" s="46"/>
      <c r="C108" s="38"/>
      <c r="D108" s="34"/>
      <c r="E108" s="34"/>
      <c r="F108" s="38"/>
      <c r="G108" s="34"/>
      <c r="H108" s="34"/>
      <c r="I108" s="34"/>
      <c r="J108" s="34"/>
      <c r="K108" s="34"/>
      <c r="L108" s="34"/>
      <c r="M108" s="34"/>
      <c r="N108" s="97">
        <v>2136003</v>
      </c>
      <c r="O108" s="27" t="s">
        <v>2297</v>
      </c>
      <c r="P108" s="9">
        <v>0</v>
      </c>
      <c r="Q108" s="72">
        <v>0</v>
      </c>
      <c r="R108" s="72">
        <v>0</v>
      </c>
      <c r="S108" s="50">
        <v>0</v>
      </c>
      <c r="T108" s="50">
        <v>0</v>
      </c>
      <c r="U108" s="72">
        <v>0</v>
      </c>
      <c r="V108" s="72">
        <v>0</v>
      </c>
      <c r="W108" s="72">
        <v>0</v>
      </c>
      <c r="X108" s="27"/>
      <c r="Y108" s="46"/>
      <c r="Z108" s="81"/>
      <c r="AA108" s="38"/>
    </row>
    <row r="109" ht="18.75" customHeight="1" spans="1:27">
      <c r="A109" s="27"/>
      <c r="B109" s="46"/>
      <c r="C109" s="38"/>
      <c r="D109" s="34"/>
      <c r="E109" s="34"/>
      <c r="F109" s="38"/>
      <c r="G109" s="34"/>
      <c r="H109" s="34"/>
      <c r="I109" s="34"/>
      <c r="J109" s="34"/>
      <c r="K109" s="34"/>
      <c r="L109" s="34"/>
      <c r="M109" s="34"/>
      <c r="N109" s="97">
        <v>2136004</v>
      </c>
      <c r="O109" s="27" t="s">
        <v>2298</v>
      </c>
      <c r="P109" s="9">
        <v>0</v>
      </c>
      <c r="Q109" s="72">
        <v>0</v>
      </c>
      <c r="R109" s="72">
        <v>0</v>
      </c>
      <c r="S109" s="50">
        <v>0</v>
      </c>
      <c r="T109" s="50">
        <v>0</v>
      </c>
      <c r="U109" s="72">
        <v>0</v>
      </c>
      <c r="V109" s="72">
        <v>0</v>
      </c>
      <c r="W109" s="72">
        <v>0</v>
      </c>
      <c r="X109" s="27"/>
      <c r="Y109" s="46"/>
      <c r="Z109" s="81"/>
      <c r="AA109" s="38"/>
    </row>
    <row r="110" ht="18.75" customHeight="1" spans="1:27">
      <c r="A110" s="27"/>
      <c r="B110" s="46"/>
      <c r="C110" s="38"/>
      <c r="D110" s="34"/>
      <c r="E110" s="34"/>
      <c r="F110" s="38"/>
      <c r="G110" s="34"/>
      <c r="H110" s="34"/>
      <c r="I110" s="34"/>
      <c r="J110" s="34"/>
      <c r="K110" s="34"/>
      <c r="L110" s="34"/>
      <c r="M110" s="34"/>
      <c r="N110" s="97">
        <v>2136099</v>
      </c>
      <c r="O110" s="27" t="s">
        <v>2299</v>
      </c>
      <c r="P110" s="9">
        <v>0</v>
      </c>
      <c r="Q110" s="72">
        <v>0</v>
      </c>
      <c r="R110" s="72">
        <v>0</v>
      </c>
      <c r="S110" s="50">
        <v>0</v>
      </c>
      <c r="T110" s="50">
        <v>0</v>
      </c>
      <c r="U110" s="72">
        <v>0</v>
      </c>
      <c r="V110" s="72">
        <v>0</v>
      </c>
      <c r="W110" s="72">
        <v>0</v>
      </c>
      <c r="X110" s="27"/>
      <c r="Y110" s="46"/>
      <c r="Z110" s="81"/>
      <c r="AA110" s="38"/>
    </row>
    <row r="111" ht="18.75" customHeight="1" spans="1:27">
      <c r="A111" s="27"/>
      <c r="B111" s="46"/>
      <c r="C111" s="38"/>
      <c r="D111" s="34"/>
      <c r="E111" s="34"/>
      <c r="F111" s="38"/>
      <c r="G111" s="34"/>
      <c r="H111" s="34"/>
      <c r="I111" s="34"/>
      <c r="J111" s="34"/>
      <c r="K111" s="34"/>
      <c r="L111" s="34"/>
      <c r="M111" s="34"/>
      <c r="N111" s="97">
        <v>2320406</v>
      </c>
      <c r="O111" s="46" t="s">
        <v>2300</v>
      </c>
      <c r="P111" s="9">
        <v>0</v>
      </c>
      <c r="Q111" s="72">
        <v>0</v>
      </c>
      <c r="R111" s="72">
        <v>0</v>
      </c>
      <c r="S111" s="50">
        <v>0</v>
      </c>
      <c r="T111" s="50">
        <v>0</v>
      </c>
      <c r="U111" s="72">
        <v>0</v>
      </c>
      <c r="V111" s="72">
        <v>0</v>
      </c>
      <c r="W111" s="72">
        <v>0</v>
      </c>
      <c r="X111" s="27"/>
      <c r="Y111" s="46"/>
      <c r="Z111" s="81"/>
      <c r="AA111" s="38"/>
    </row>
    <row r="112" ht="18.75" customHeight="1" spans="1:27">
      <c r="A112" s="27"/>
      <c r="B112" s="46"/>
      <c r="C112" s="38"/>
      <c r="D112" s="34"/>
      <c r="E112" s="34"/>
      <c r="F112" s="38"/>
      <c r="G112" s="34"/>
      <c r="H112" s="34"/>
      <c r="I112" s="34"/>
      <c r="J112" s="34"/>
      <c r="K112" s="34"/>
      <c r="L112" s="34"/>
      <c r="M112" s="34"/>
      <c r="N112" s="97">
        <v>2330406</v>
      </c>
      <c r="O112" s="46" t="s">
        <v>2301</v>
      </c>
      <c r="P112" s="50">
        <v>0</v>
      </c>
      <c r="Q112" s="72">
        <v>0</v>
      </c>
      <c r="R112" s="72">
        <v>0</v>
      </c>
      <c r="S112" s="50">
        <v>0</v>
      </c>
      <c r="T112" s="50">
        <v>0</v>
      </c>
      <c r="U112" s="72">
        <v>0</v>
      </c>
      <c r="V112" s="72">
        <v>0</v>
      </c>
      <c r="W112" s="72">
        <v>0</v>
      </c>
      <c r="X112" s="27"/>
      <c r="Y112" s="46"/>
      <c r="Z112" s="81"/>
      <c r="AA112" s="38"/>
    </row>
    <row r="113" ht="18.75" customHeight="1" spans="1:27">
      <c r="A113" s="27">
        <v>1030150</v>
      </c>
      <c r="B113" s="46" t="s">
        <v>2302</v>
      </c>
      <c r="C113" s="12">
        <f>SUM(C114:C115)</f>
        <v>0</v>
      </c>
      <c r="D113" s="12">
        <f>SUM(D114:D115)</f>
        <v>0</v>
      </c>
      <c r="E113" s="12">
        <f>SUM(E114:E115)</f>
        <v>0</v>
      </c>
      <c r="F113" s="12">
        <f>F114+F115</f>
        <v>0</v>
      </c>
      <c r="G113" s="48">
        <f t="shared" ref="G113:M113" si="28">SUM(G114:G115)</f>
        <v>0</v>
      </c>
      <c r="H113" s="12">
        <f>SUM(H114:H115)</f>
        <v>0</v>
      </c>
      <c r="I113" s="12">
        <f>SUM(I114:I115)</f>
        <v>0</v>
      </c>
      <c r="J113" s="12">
        <f>SUM(J114:J115)</f>
        <v>0</v>
      </c>
      <c r="K113" s="48">
        <f>SUM(K114:K115)</f>
        <v>0</v>
      </c>
      <c r="L113" s="48">
        <f>SUM(L114:L115)</f>
        <v>0</v>
      </c>
      <c r="M113" s="48">
        <f>SUM(M114:M115)</f>
        <v>0</v>
      </c>
      <c r="N113" s="97"/>
      <c r="O113" s="46" t="s">
        <v>2303</v>
      </c>
      <c r="P113" s="12">
        <f t="shared" ref="P113:W113" si="29">SUM(P114,P119,P120)</f>
        <v>0</v>
      </c>
      <c r="Q113" s="48">
        <f>SUM(Q114,Q119,Q120)</f>
        <v>0</v>
      </c>
      <c r="R113" s="48">
        <f>SUM(R114,R119,R120)</f>
        <v>0</v>
      </c>
      <c r="S113" s="12">
        <f>SUM(S114,S119,S120)</f>
        <v>0</v>
      </c>
      <c r="T113" s="12">
        <f>SUM(T114,T119,T120)</f>
        <v>0</v>
      </c>
      <c r="U113" s="48">
        <f>SUM(U114,U119,U120)</f>
        <v>0</v>
      </c>
      <c r="V113" s="48">
        <f>SUM(V114,V119,V120)</f>
        <v>0</v>
      </c>
      <c r="W113" s="48">
        <f>SUM(W114,W119,W120)</f>
        <v>0</v>
      </c>
      <c r="X113" s="27">
        <v>1030150</v>
      </c>
      <c r="Y113" s="46" t="s">
        <v>2304</v>
      </c>
      <c r="Z113" s="12">
        <f>Z114+Z115</f>
        <v>0</v>
      </c>
      <c r="AA113" s="12">
        <f>SUM(C113:M113)-SUM(P113:W113)-Z113-I133</f>
        <v>0</v>
      </c>
    </row>
    <row r="114" ht="18.75" customHeight="1" spans="1:27">
      <c r="A114" s="27">
        <v>103015001</v>
      </c>
      <c r="B114" s="27" t="s">
        <v>2305</v>
      </c>
      <c r="C114" s="9">
        <v>0</v>
      </c>
      <c r="D114" s="13">
        <v>0</v>
      </c>
      <c r="E114" s="13">
        <v>0</v>
      </c>
      <c r="F114" s="9">
        <v>0</v>
      </c>
      <c r="G114" s="50">
        <v>0</v>
      </c>
      <c r="H114" s="9">
        <v>0</v>
      </c>
      <c r="I114" s="9">
        <v>0</v>
      </c>
      <c r="J114" s="9">
        <v>0</v>
      </c>
      <c r="K114" s="72">
        <v>0</v>
      </c>
      <c r="L114" s="72">
        <v>0</v>
      </c>
      <c r="M114" s="72">
        <v>0</v>
      </c>
      <c r="N114" s="97">
        <v>21366</v>
      </c>
      <c r="O114" s="46" t="s">
        <v>2306</v>
      </c>
      <c r="P114" s="12">
        <f t="shared" ref="P114:W114" si="30">SUM(P115:P118)</f>
        <v>0</v>
      </c>
      <c r="Q114" s="48">
        <f>SUM(Q115:Q118)</f>
        <v>0</v>
      </c>
      <c r="R114" s="48">
        <f>SUM(R115:R118)</f>
        <v>0</v>
      </c>
      <c r="S114" s="12">
        <f>SUM(S115:S118)</f>
        <v>0</v>
      </c>
      <c r="T114" s="12">
        <f>SUM(T115:T118)</f>
        <v>0</v>
      </c>
      <c r="U114" s="48">
        <f>SUM(U115:U118)</f>
        <v>0</v>
      </c>
      <c r="V114" s="48">
        <f>SUM(V115:V118)</f>
        <v>0</v>
      </c>
      <c r="W114" s="48">
        <f>SUM(W115:W118)</f>
        <v>0</v>
      </c>
      <c r="X114" s="27">
        <v>103015001</v>
      </c>
      <c r="Y114" s="27" t="s">
        <v>2307</v>
      </c>
      <c r="Z114" s="9">
        <v>0</v>
      </c>
      <c r="AA114" s="9">
        <v>0</v>
      </c>
    </row>
    <row r="115" ht="18.75" customHeight="1" spans="1:27">
      <c r="A115" s="27">
        <v>103015002</v>
      </c>
      <c r="B115" s="27" t="s">
        <v>2308</v>
      </c>
      <c r="C115" s="9">
        <v>0</v>
      </c>
      <c r="D115" s="13">
        <v>0</v>
      </c>
      <c r="E115" s="13">
        <v>0</v>
      </c>
      <c r="F115" s="9">
        <v>0</v>
      </c>
      <c r="G115" s="50">
        <v>0</v>
      </c>
      <c r="H115" s="9">
        <v>0</v>
      </c>
      <c r="I115" s="9">
        <v>0</v>
      </c>
      <c r="J115" s="9">
        <v>0</v>
      </c>
      <c r="K115" s="72">
        <v>0</v>
      </c>
      <c r="L115" s="72">
        <v>0</v>
      </c>
      <c r="M115" s="72">
        <v>0</v>
      </c>
      <c r="N115" s="97">
        <v>2136601</v>
      </c>
      <c r="O115" s="27" t="s">
        <v>2188</v>
      </c>
      <c r="P115" s="9">
        <v>0</v>
      </c>
      <c r="Q115" s="72">
        <v>0</v>
      </c>
      <c r="R115" s="72">
        <v>0</v>
      </c>
      <c r="S115" s="50">
        <v>0</v>
      </c>
      <c r="T115" s="50">
        <v>0</v>
      </c>
      <c r="U115" s="72">
        <v>0</v>
      </c>
      <c r="V115" s="72">
        <v>0</v>
      </c>
      <c r="W115" s="72">
        <v>0</v>
      </c>
      <c r="X115" s="27">
        <v>103015002</v>
      </c>
      <c r="Y115" s="27" t="s">
        <v>2309</v>
      </c>
      <c r="Z115" s="9">
        <v>0</v>
      </c>
      <c r="AA115" s="9">
        <v>0</v>
      </c>
    </row>
    <row r="116" ht="18.75" customHeight="1" spans="1:27">
      <c r="A116" s="27"/>
      <c r="B116" s="27"/>
      <c r="C116" s="38"/>
      <c r="D116" s="34"/>
      <c r="E116" s="34"/>
      <c r="F116" s="38"/>
      <c r="G116" s="34"/>
      <c r="H116" s="34"/>
      <c r="I116" s="34"/>
      <c r="J116" s="34"/>
      <c r="K116" s="34"/>
      <c r="L116" s="34"/>
      <c r="M116" s="34"/>
      <c r="N116" s="97">
        <v>2136602</v>
      </c>
      <c r="O116" s="27" t="s">
        <v>2310</v>
      </c>
      <c r="P116" s="9">
        <v>0</v>
      </c>
      <c r="Q116" s="72">
        <v>0</v>
      </c>
      <c r="R116" s="72">
        <v>0</v>
      </c>
      <c r="S116" s="50">
        <v>0</v>
      </c>
      <c r="T116" s="50">
        <v>0</v>
      </c>
      <c r="U116" s="72">
        <v>0</v>
      </c>
      <c r="V116" s="72">
        <v>0</v>
      </c>
      <c r="W116" s="72">
        <v>0</v>
      </c>
      <c r="X116" s="27"/>
      <c r="Y116" s="27"/>
      <c r="Z116" s="81"/>
      <c r="AA116" s="38"/>
    </row>
    <row r="117" ht="18.75" customHeight="1" spans="1:27">
      <c r="A117" s="27"/>
      <c r="B117" s="46"/>
      <c r="C117" s="38"/>
      <c r="D117" s="34"/>
      <c r="E117" s="34"/>
      <c r="F117" s="38"/>
      <c r="G117" s="34"/>
      <c r="H117" s="34"/>
      <c r="I117" s="34"/>
      <c r="J117" s="34"/>
      <c r="K117" s="34"/>
      <c r="L117" s="34"/>
      <c r="M117" s="34"/>
      <c r="N117" s="97">
        <v>2136603</v>
      </c>
      <c r="O117" s="27" t="s">
        <v>2311</v>
      </c>
      <c r="P117" s="9">
        <v>0</v>
      </c>
      <c r="Q117" s="72">
        <v>0</v>
      </c>
      <c r="R117" s="72">
        <v>0</v>
      </c>
      <c r="S117" s="50">
        <v>0</v>
      </c>
      <c r="T117" s="50">
        <v>0</v>
      </c>
      <c r="U117" s="72">
        <v>0</v>
      </c>
      <c r="V117" s="72">
        <v>0</v>
      </c>
      <c r="W117" s="72">
        <v>0</v>
      </c>
      <c r="X117" s="27"/>
      <c r="Y117" s="46"/>
      <c r="Z117" s="81"/>
      <c r="AA117" s="38"/>
    </row>
    <row r="118" ht="18.75" customHeight="1" spans="1:27">
      <c r="A118" s="27"/>
      <c r="B118" s="46"/>
      <c r="C118" s="38"/>
      <c r="D118" s="34"/>
      <c r="E118" s="34"/>
      <c r="F118" s="38"/>
      <c r="G118" s="34"/>
      <c r="H118" s="34"/>
      <c r="I118" s="34"/>
      <c r="J118" s="34"/>
      <c r="K118" s="34"/>
      <c r="L118" s="34"/>
      <c r="M118" s="34"/>
      <c r="N118" s="97">
        <v>2136699</v>
      </c>
      <c r="O118" s="27" t="s">
        <v>2312</v>
      </c>
      <c r="P118" s="9">
        <v>0</v>
      </c>
      <c r="Q118" s="72">
        <v>0</v>
      </c>
      <c r="R118" s="72">
        <v>0</v>
      </c>
      <c r="S118" s="50">
        <v>0</v>
      </c>
      <c r="T118" s="50">
        <v>0</v>
      </c>
      <c r="U118" s="72">
        <v>0</v>
      </c>
      <c r="V118" s="72">
        <v>0</v>
      </c>
      <c r="W118" s="72">
        <v>0</v>
      </c>
      <c r="X118" s="27"/>
      <c r="Y118" s="46"/>
      <c r="Z118" s="81"/>
      <c r="AA118" s="38"/>
    </row>
    <row r="119" ht="18.75" customHeight="1" spans="1:27">
      <c r="A119" s="27"/>
      <c r="B119" s="46"/>
      <c r="C119" s="38"/>
      <c r="D119" s="34"/>
      <c r="E119" s="34"/>
      <c r="F119" s="38"/>
      <c r="G119" s="34"/>
      <c r="H119" s="34"/>
      <c r="I119" s="34"/>
      <c r="J119" s="34"/>
      <c r="K119" s="34"/>
      <c r="L119" s="34"/>
      <c r="M119" s="34"/>
      <c r="N119" s="97">
        <v>2320414</v>
      </c>
      <c r="O119" s="46" t="s">
        <v>2313</v>
      </c>
      <c r="P119" s="9">
        <v>0</v>
      </c>
      <c r="Q119" s="72">
        <v>0</v>
      </c>
      <c r="R119" s="72">
        <v>0</v>
      </c>
      <c r="S119" s="50">
        <v>0</v>
      </c>
      <c r="T119" s="50">
        <v>0</v>
      </c>
      <c r="U119" s="72">
        <v>0</v>
      </c>
      <c r="V119" s="72">
        <v>0</v>
      </c>
      <c r="W119" s="72">
        <v>0</v>
      </c>
      <c r="X119" s="27"/>
      <c r="Y119" s="46"/>
      <c r="Z119" s="81"/>
      <c r="AA119" s="38"/>
    </row>
    <row r="120" ht="18.75" customHeight="1" spans="1:27">
      <c r="A120" s="27"/>
      <c r="B120" s="46"/>
      <c r="C120" s="38"/>
      <c r="D120" s="34"/>
      <c r="E120" s="34"/>
      <c r="F120" s="38"/>
      <c r="G120" s="34"/>
      <c r="H120" s="34"/>
      <c r="I120" s="34"/>
      <c r="J120" s="34"/>
      <c r="K120" s="34"/>
      <c r="L120" s="34"/>
      <c r="M120" s="34"/>
      <c r="N120" s="97">
        <v>2330414</v>
      </c>
      <c r="O120" s="46" t="s">
        <v>2314</v>
      </c>
      <c r="P120" s="50">
        <v>0</v>
      </c>
      <c r="Q120" s="72">
        <v>0</v>
      </c>
      <c r="R120" s="72">
        <v>0</v>
      </c>
      <c r="S120" s="50">
        <v>0</v>
      </c>
      <c r="T120" s="50">
        <v>0</v>
      </c>
      <c r="U120" s="72">
        <v>0</v>
      </c>
      <c r="V120" s="72">
        <v>0</v>
      </c>
      <c r="W120" s="72">
        <v>0</v>
      </c>
      <c r="X120" s="27"/>
      <c r="Y120" s="46"/>
      <c r="Z120" s="81"/>
      <c r="AA120" s="38"/>
    </row>
    <row r="121" ht="18.75" customHeight="1" spans="1:27">
      <c r="A121" s="27">
        <v>1030152</v>
      </c>
      <c r="B121" s="46" t="s">
        <v>2315</v>
      </c>
      <c r="C121" s="9">
        <v>0</v>
      </c>
      <c r="D121" s="13">
        <v>0</v>
      </c>
      <c r="E121" s="13">
        <v>0</v>
      </c>
      <c r="F121" s="9">
        <v>0</v>
      </c>
      <c r="G121" s="50">
        <v>0</v>
      </c>
      <c r="H121" s="9">
        <v>0</v>
      </c>
      <c r="I121" s="9">
        <v>0</v>
      </c>
      <c r="J121" s="9">
        <v>0</v>
      </c>
      <c r="K121" s="72">
        <v>0</v>
      </c>
      <c r="L121" s="72">
        <v>0</v>
      </c>
      <c r="M121" s="72">
        <v>0</v>
      </c>
      <c r="N121" s="97">
        <v>21367</v>
      </c>
      <c r="O121" s="46" t="s">
        <v>2316</v>
      </c>
      <c r="P121" s="12">
        <f t="shared" ref="P121:W121" si="31">SUM(P122:P125)</f>
        <v>0</v>
      </c>
      <c r="Q121" s="48">
        <f>SUM(Q122:Q125)</f>
        <v>0</v>
      </c>
      <c r="R121" s="48">
        <f>SUM(R122:R125)</f>
        <v>0</v>
      </c>
      <c r="S121" s="12">
        <f>SUM(S122:S125)</f>
        <v>0</v>
      </c>
      <c r="T121" s="12">
        <f>SUM(T122:T125)</f>
        <v>0</v>
      </c>
      <c r="U121" s="48">
        <f>SUM(U122:U125)</f>
        <v>0</v>
      </c>
      <c r="V121" s="48">
        <f>SUM(V122:V125)</f>
        <v>0</v>
      </c>
      <c r="W121" s="48">
        <f>SUM(W122:W125)</f>
        <v>0</v>
      </c>
      <c r="X121" s="27">
        <v>1030152</v>
      </c>
      <c r="Y121" s="46" t="s">
        <v>2317</v>
      </c>
      <c r="Z121" s="9">
        <v>0</v>
      </c>
      <c r="AA121" s="12">
        <f>SUM(C121:M121)-SUM(P121:W121)-Z121-I121</f>
        <v>0</v>
      </c>
    </row>
    <row r="122" ht="18.75" customHeight="1" spans="1:27">
      <c r="A122" s="27"/>
      <c r="B122" s="46"/>
      <c r="C122" s="38"/>
      <c r="D122" s="34"/>
      <c r="E122" s="34"/>
      <c r="F122" s="38"/>
      <c r="G122" s="34"/>
      <c r="H122" s="34"/>
      <c r="I122" s="34"/>
      <c r="J122" s="34"/>
      <c r="K122" s="34"/>
      <c r="L122" s="34"/>
      <c r="M122" s="34"/>
      <c r="N122" s="97">
        <v>2136701</v>
      </c>
      <c r="O122" s="27" t="s">
        <v>2181</v>
      </c>
      <c r="P122" s="9">
        <v>0</v>
      </c>
      <c r="Q122" s="72">
        <v>0</v>
      </c>
      <c r="R122" s="72">
        <v>0</v>
      </c>
      <c r="S122" s="50">
        <v>0</v>
      </c>
      <c r="T122" s="50">
        <v>0</v>
      </c>
      <c r="U122" s="72">
        <v>0</v>
      </c>
      <c r="V122" s="72">
        <v>0</v>
      </c>
      <c r="W122" s="72">
        <v>0</v>
      </c>
      <c r="X122" s="27"/>
      <c r="Y122" s="46"/>
      <c r="Z122" s="81"/>
      <c r="AA122" s="38"/>
    </row>
    <row r="123" ht="18.75" customHeight="1" spans="1:27">
      <c r="A123" s="27"/>
      <c r="B123" s="46"/>
      <c r="C123" s="38"/>
      <c r="D123" s="34"/>
      <c r="E123" s="34"/>
      <c r="F123" s="38"/>
      <c r="G123" s="34"/>
      <c r="H123" s="34"/>
      <c r="I123" s="34"/>
      <c r="J123" s="34"/>
      <c r="K123" s="34"/>
      <c r="L123" s="34"/>
      <c r="M123" s="34"/>
      <c r="N123" s="97">
        <v>2136702</v>
      </c>
      <c r="O123" s="27" t="s">
        <v>2318</v>
      </c>
      <c r="P123" s="9">
        <v>0</v>
      </c>
      <c r="Q123" s="72">
        <v>0</v>
      </c>
      <c r="R123" s="72">
        <v>0</v>
      </c>
      <c r="S123" s="50">
        <v>0</v>
      </c>
      <c r="T123" s="50">
        <v>0</v>
      </c>
      <c r="U123" s="72">
        <v>0</v>
      </c>
      <c r="V123" s="72">
        <v>0</v>
      </c>
      <c r="W123" s="72">
        <v>0</v>
      </c>
      <c r="X123" s="27"/>
      <c r="Y123" s="46"/>
      <c r="Z123" s="81"/>
      <c r="AA123" s="38"/>
    </row>
    <row r="124" ht="18.75" customHeight="1" spans="1:27">
      <c r="A124" s="27"/>
      <c r="B124" s="46"/>
      <c r="C124" s="38"/>
      <c r="D124" s="34"/>
      <c r="E124" s="34"/>
      <c r="F124" s="38"/>
      <c r="G124" s="34"/>
      <c r="H124" s="34"/>
      <c r="I124" s="34"/>
      <c r="J124" s="34"/>
      <c r="K124" s="34"/>
      <c r="L124" s="34"/>
      <c r="M124" s="34"/>
      <c r="N124" s="97">
        <v>2136703</v>
      </c>
      <c r="O124" s="27" t="s">
        <v>2319</v>
      </c>
      <c r="P124" s="9">
        <v>0</v>
      </c>
      <c r="Q124" s="72">
        <v>0</v>
      </c>
      <c r="R124" s="72">
        <v>0</v>
      </c>
      <c r="S124" s="50">
        <v>0</v>
      </c>
      <c r="T124" s="50">
        <v>0</v>
      </c>
      <c r="U124" s="72">
        <v>0</v>
      </c>
      <c r="V124" s="72">
        <v>0</v>
      </c>
      <c r="W124" s="72">
        <v>0</v>
      </c>
      <c r="X124" s="27"/>
      <c r="Y124" s="46"/>
      <c r="Z124" s="81"/>
      <c r="AA124" s="38"/>
    </row>
    <row r="125" ht="18.75" customHeight="1" spans="1:27">
      <c r="A125" s="27"/>
      <c r="B125" s="46"/>
      <c r="C125" s="38"/>
      <c r="D125" s="34"/>
      <c r="E125" s="34"/>
      <c r="F125" s="38"/>
      <c r="G125" s="34"/>
      <c r="H125" s="34"/>
      <c r="I125" s="34"/>
      <c r="J125" s="34"/>
      <c r="K125" s="34"/>
      <c r="L125" s="34"/>
      <c r="M125" s="34"/>
      <c r="N125" s="97">
        <v>2136799</v>
      </c>
      <c r="O125" s="27" t="s">
        <v>2320</v>
      </c>
      <c r="P125" s="9">
        <v>0</v>
      </c>
      <c r="Q125" s="72">
        <v>0</v>
      </c>
      <c r="R125" s="72">
        <v>0</v>
      </c>
      <c r="S125" s="50">
        <v>0</v>
      </c>
      <c r="T125" s="50">
        <v>0</v>
      </c>
      <c r="U125" s="72">
        <v>0</v>
      </c>
      <c r="V125" s="72">
        <v>0</v>
      </c>
      <c r="W125" s="72">
        <v>0</v>
      </c>
      <c r="X125" s="27"/>
      <c r="Y125" s="46"/>
      <c r="Z125" s="81"/>
      <c r="AA125" s="38"/>
    </row>
    <row r="126" ht="18.75" customHeight="1" spans="1:27">
      <c r="A126" s="27">
        <v>1030139</v>
      </c>
      <c r="B126" s="46" t="s">
        <v>2321</v>
      </c>
      <c r="C126" s="9">
        <v>0</v>
      </c>
      <c r="D126" s="13">
        <v>0</v>
      </c>
      <c r="E126" s="13">
        <v>0</v>
      </c>
      <c r="F126" s="9">
        <v>0</v>
      </c>
      <c r="G126" s="50">
        <v>0</v>
      </c>
      <c r="H126" s="9">
        <v>0</v>
      </c>
      <c r="I126" s="9">
        <v>0</v>
      </c>
      <c r="J126" s="9">
        <v>0</v>
      </c>
      <c r="K126" s="72">
        <v>0</v>
      </c>
      <c r="L126" s="72">
        <v>0</v>
      </c>
      <c r="M126" s="72">
        <v>0</v>
      </c>
      <c r="N126" s="97"/>
      <c r="O126" s="46" t="s">
        <v>2322</v>
      </c>
      <c r="P126" s="12">
        <f t="shared" ref="P126:W126" si="32">SUM(P127,P130,P131)</f>
        <v>0</v>
      </c>
      <c r="Q126" s="48">
        <f>SUM(Q127,Q130,Q131)</f>
        <v>0</v>
      </c>
      <c r="R126" s="48">
        <f>SUM(R127,R130,R131)</f>
        <v>0</v>
      </c>
      <c r="S126" s="12">
        <f>SUM(S127,S130,S131)</f>
        <v>0</v>
      </c>
      <c r="T126" s="12">
        <f>SUM(T127,T130,T131)</f>
        <v>0</v>
      </c>
      <c r="U126" s="48">
        <f>SUM(U127,U130,U131)</f>
        <v>0</v>
      </c>
      <c r="V126" s="48">
        <f>SUM(V127,V130,V131)</f>
        <v>0</v>
      </c>
      <c r="W126" s="48">
        <f>SUM(W127,W130,W131)</f>
        <v>0</v>
      </c>
      <c r="X126" s="27">
        <v>1030139</v>
      </c>
      <c r="Y126" s="46" t="s">
        <v>2323</v>
      </c>
      <c r="Z126" s="9">
        <v>0</v>
      </c>
      <c r="AA126" s="12">
        <f>SUM(C126:M126)-SUM(P126:W126)-Z126-I126</f>
        <v>0</v>
      </c>
    </row>
    <row r="127" ht="18.75" customHeight="1" spans="1:27">
      <c r="A127" s="27"/>
      <c r="B127" s="46"/>
      <c r="C127" s="38"/>
      <c r="D127" s="34"/>
      <c r="E127" s="34"/>
      <c r="F127" s="38"/>
      <c r="G127" s="34"/>
      <c r="H127" s="34"/>
      <c r="I127" s="34"/>
      <c r="J127" s="34"/>
      <c r="K127" s="34"/>
      <c r="L127" s="34"/>
      <c r="M127" s="34"/>
      <c r="N127" s="97">
        <v>21368</v>
      </c>
      <c r="O127" s="46" t="s">
        <v>2324</v>
      </c>
      <c r="P127" s="12">
        <f t="shared" ref="P127:W127" si="33">SUM(P128:P129)</f>
        <v>0</v>
      </c>
      <c r="Q127" s="48">
        <f>SUM(Q128:Q129)</f>
        <v>0</v>
      </c>
      <c r="R127" s="48">
        <f>SUM(R128:R129)</f>
        <v>0</v>
      </c>
      <c r="S127" s="12">
        <f>SUM(S128:S129)</f>
        <v>0</v>
      </c>
      <c r="T127" s="12">
        <f>SUM(T128:T129)</f>
        <v>0</v>
      </c>
      <c r="U127" s="48">
        <f>SUM(U128:U129)</f>
        <v>0</v>
      </c>
      <c r="V127" s="48">
        <f>SUM(V128:V129)</f>
        <v>0</v>
      </c>
      <c r="W127" s="48">
        <f>SUM(W128:W129)</f>
        <v>0</v>
      </c>
      <c r="X127" s="18"/>
      <c r="Y127" s="18"/>
      <c r="Z127" s="81"/>
      <c r="AA127" s="38"/>
    </row>
    <row r="128" ht="18.75" customHeight="1" spans="1:27">
      <c r="A128" s="27"/>
      <c r="B128" s="46"/>
      <c r="C128" s="103"/>
      <c r="D128" s="34"/>
      <c r="E128" s="34"/>
      <c r="F128" s="103"/>
      <c r="G128" s="34"/>
      <c r="H128" s="34"/>
      <c r="I128" s="34"/>
      <c r="J128" s="34"/>
      <c r="K128" s="34"/>
      <c r="L128" s="34"/>
      <c r="M128" s="34"/>
      <c r="N128" s="97">
        <v>2136801</v>
      </c>
      <c r="O128" s="27" t="s">
        <v>1592</v>
      </c>
      <c r="P128" s="9">
        <v>0</v>
      </c>
      <c r="Q128" s="72">
        <v>0</v>
      </c>
      <c r="R128" s="72">
        <v>0</v>
      </c>
      <c r="S128" s="50">
        <v>0</v>
      </c>
      <c r="T128" s="50">
        <v>0</v>
      </c>
      <c r="U128" s="72">
        <v>0</v>
      </c>
      <c r="V128" s="72">
        <v>0</v>
      </c>
      <c r="W128" s="72">
        <v>0</v>
      </c>
      <c r="X128" s="27"/>
      <c r="Y128" s="46"/>
      <c r="Z128" s="81"/>
      <c r="AA128" s="38"/>
    </row>
    <row r="129" ht="18.75" customHeight="1" spans="1:27">
      <c r="A129" s="27"/>
      <c r="B129" s="46"/>
      <c r="C129" s="103"/>
      <c r="D129" s="34"/>
      <c r="E129" s="34"/>
      <c r="F129" s="103"/>
      <c r="G129" s="34"/>
      <c r="H129" s="34"/>
      <c r="I129" s="34"/>
      <c r="J129" s="34"/>
      <c r="K129" s="34"/>
      <c r="L129" s="34"/>
      <c r="M129" s="34"/>
      <c r="N129" s="97">
        <v>2136802</v>
      </c>
      <c r="O129" s="27" t="s">
        <v>2325</v>
      </c>
      <c r="P129" s="9">
        <v>0</v>
      </c>
      <c r="Q129" s="72">
        <v>0</v>
      </c>
      <c r="R129" s="72">
        <v>0</v>
      </c>
      <c r="S129" s="50">
        <v>0</v>
      </c>
      <c r="T129" s="50">
        <v>0</v>
      </c>
      <c r="U129" s="72">
        <v>0</v>
      </c>
      <c r="V129" s="72">
        <v>0</v>
      </c>
      <c r="W129" s="72">
        <v>0</v>
      </c>
      <c r="X129" s="27"/>
      <c r="Y129" s="46"/>
      <c r="Z129" s="81"/>
      <c r="AA129" s="38"/>
    </row>
    <row r="130" ht="18.75" customHeight="1" spans="1:27">
      <c r="A130" s="27"/>
      <c r="B130" s="46"/>
      <c r="C130" s="103"/>
      <c r="D130" s="34"/>
      <c r="E130" s="34"/>
      <c r="F130" s="103"/>
      <c r="G130" s="34"/>
      <c r="H130" s="34"/>
      <c r="I130" s="34"/>
      <c r="J130" s="34"/>
      <c r="K130" s="34"/>
      <c r="L130" s="34"/>
      <c r="M130" s="34"/>
      <c r="N130" s="97">
        <v>2320408</v>
      </c>
      <c r="O130" s="46" t="s">
        <v>2326</v>
      </c>
      <c r="P130" s="9">
        <v>0</v>
      </c>
      <c r="Q130" s="72">
        <v>0</v>
      </c>
      <c r="R130" s="72">
        <v>0</v>
      </c>
      <c r="S130" s="50">
        <v>0</v>
      </c>
      <c r="T130" s="50">
        <v>0</v>
      </c>
      <c r="U130" s="72">
        <v>0</v>
      </c>
      <c r="V130" s="72">
        <v>0</v>
      </c>
      <c r="W130" s="72">
        <v>0</v>
      </c>
      <c r="X130" s="27"/>
      <c r="Y130" s="46"/>
      <c r="Z130" s="81"/>
      <c r="AA130" s="38"/>
    </row>
    <row r="131" ht="18.75" customHeight="1" spans="1:27">
      <c r="A131" s="27"/>
      <c r="B131" s="46"/>
      <c r="C131" s="38"/>
      <c r="D131" s="34"/>
      <c r="E131" s="34"/>
      <c r="F131" s="38"/>
      <c r="G131" s="34"/>
      <c r="H131" s="34"/>
      <c r="I131" s="34"/>
      <c r="J131" s="34"/>
      <c r="K131" s="34"/>
      <c r="L131" s="34"/>
      <c r="M131" s="34"/>
      <c r="N131" s="97">
        <v>2330408</v>
      </c>
      <c r="O131" s="46" t="s">
        <v>2327</v>
      </c>
      <c r="P131" s="50">
        <v>0</v>
      </c>
      <c r="Q131" s="72">
        <v>0</v>
      </c>
      <c r="R131" s="72">
        <v>0</v>
      </c>
      <c r="S131" s="50">
        <v>0</v>
      </c>
      <c r="T131" s="50">
        <v>0</v>
      </c>
      <c r="U131" s="72">
        <v>0</v>
      </c>
      <c r="V131" s="72">
        <v>0</v>
      </c>
      <c r="W131" s="72">
        <v>0</v>
      </c>
      <c r="X131" s="27"/>
      <c r="Y131" s="46"/>
      <c r="Z131" s="81"/>
      <c r="AA131" s="38"/>
    </row>
    <row r="132" ht="18.75" customHeight="1" spans="1:27">
      <c r="A132" s="27">
        <v>1030158</v>
      </c>
      <c r="B132" s="46" t="s">
        <v>2328</v>
      </c>
      <c r="C132" s="12">
        <f>SUM(C133:C135)</f>
        <v>0</v>
      </c>
      <c r="D132" s="12">
        <f>SUM(D133:D135)</f>
        <v>0</v>
      </c>
      <c r="E132" s="12">
        <f>SUM(E133:E135)</f>
        <v>0</v>
      </c>
      <c r="F132" s="12">
        <f>F133+F134+F135</f>
        <v>0</v>
      </c>
      <c r="G132" s="48">
        <f t="shared" ref="G132:M132" si="34">SUM(G133:G135)</f>
        <v>0</v>
      </c>
      <c r="H132" s="12">
        <f>SUM(H133:H135)</f>
        <v>0</v>
      </c>
      <c r="I132" s="12">
        <f>SUM(I133:I135)</f>
        <v>0</v>
      </c>
      <c r="J132" s="12">
        <f>SUM(J133:J135)</f>
        <v>0</v>
      </c>
      <c r="K132" s="48">
        <f>SUM(K133:K135)</f>
        <v>0</v>
      </c>
      <c r="L132" s="48">
        <f>SUM(L133:L135)</f>
        <v>0</v>
      </c>
      <c r="M132" s="48">
        <f>SUM(M133:M135)</f>
        <v>0</v>
      </c>
      <c r="N132" s="97"/>
      <c r="O132" s="46" t="s">
        <v>2329</v>
      </c>
      <c r="P132" s="12">
        <f t="shared" ref="P132:W132" si="35">SUM(P133,P138,P139)</f>
        <v>0</v>
      </c>
      <c r="Q132" s="48">
        <f>SUM(Q133,Q138,Q139)</f>
        <v>0</v>
      </c>
      <c r="R132" s="48">
        <f>SUM(R133,R138,R139)</f>
        <v>0</v>
      </c>
      <c r="S132" s="12">
        <f>SUM(S133,S138,S139)</f>
        <v>0</v>
      </c>
      <c r="T132" s="12">
        <f>SUM(T133,T138,T139)</f>
        <v>0</v>
      </c>
      <c r="U132" s="48">
        <f>SUM(U133,U138,U139)</f>
        <v>0</v>
      </c>
      <c r="V132" s="48">
        <f>SUM(V133,V138,V139)</f>
        <v>0</v>
      </c>
      <c r="W132" s="48">
        <f>SUM(W133,W138,W139)</f>
        <v>0</v>
      </c>
      <c r="X132" s="27">
        <v>1030158</v>
      </c>
      <c r="Y132" s="46" t="s">
        <v>2330</v>
      </c>
      <c r="Z132" s="12">
        <f>Z133+Z134+Z135</f>
        <v>0</v>
      </c>
      <c r="AA132" s="12">
        <f>SUM(C132:M132)-SUM(P132:W132)-Z132-I132</f>
        <v>0</v>
      </c>
    </row>
    <row r="133" ht="18.75" customHeight="1" spans="1:27">
      <c r="A133" s="27">
        <v>103015801</v>
      </c>
      <c r="B133" s="27" t="s">
        <v>2331</v>
      </c>
      <c r="C133" s="9">
        <v>0</v>
      </c>
      <c r="D133" s="13">
        <v>0</v>
      </c>
      <c r="E133" s="13">
        <v>0</v>
      </c>
      <c r="F133" s="9">
        <v>0</v>
      </c>
      <c r="G133" s="50">
        <v>0</v>
      </c>
      <c r="H133" s="9">
        <v>0</v>
      </c>
      <c r="I133" s="9">
        <v>0</v>
      </c>
      <c r="J133" s="9">
        <v>0</v>
      </c>
      <c r="K133" s="72">
        <v>0</v>
      </c>
      <c r="L133" s="72">
        <v>0</v>
      </c>
      <c r="M133" s="72">
        <v>0</v>
      </c>
      <c r="N133" s="97">
        <v>21369</v>
      </c>
      <c r="O133" s="46" t="s">
        <v>2332</v>
      </c>
      <c r="P133" s="12">
        <f t="shared" ref="P133:W133" si="36">SUM(P134:P137)</f>
        <v>0</v>
      </c>
      <c r="Q133" s="48">
        <f>SUM(Q134:Q137)</f>
        <v>0</v>
      </c>
      <c r="R133" s="48">
        <f>SUM(R134:R137)</f>
        <v>0</v>
      </c>
      <c r="S133" s="12">
        <f>SUM(S134:S137)</f>
        <v>0</v>
      </c>
      <c r="T133" s="12">
        <f>SUM(T134:T137)</f>
        <v>0</v>
      </c>
      <c r="U133" s="48">
        <f>SUM(U134:U137)</f>
        <v>0</v>
      </c>
      <c r="V133" s="48">
        <f>SUM(V134:V137)</f>
        <v>0</v>
      </c>
      <c r="W133" s="48">
        <f>SUM(W134:W137)</f>
        <v>0</v>
      </c>
      <c r="X133" s="27">
        <v>103015801</v>
      </c>
      <c r="Y133" s="27" t="s">
        <v>2331</v>
      </c>
      <c r="Z133" s="9">
        <v>0</v>
      </c>
      <c r="AA133" s="9">
        <v>0</v>
      </c>
    </row>
    <row r="134" ht="18.75" customHeight="1" spans="1:27">
      <c r="A134" s="27">
        <v>103015802</v>
      </c>
      <c r="B134" s="27" t="s">
        <v>2333</v>
      </c>
      <c r="C134" s="9">
        <v>0</v>
      </c>
      <c r="D134" s="13">
        <v>0</v>
      </c>
      <c r="E134" s="13">
        <v>0</v>
      </c>
      <c r="F134" s="9">
        <v>0</v>
      </c>
      <c r="G134" s="50">
        <v>0</v>
      </c>
      <c r="H134" s="9">
        <v>0</v>
      </c>
      <c r="I134" s="9">
        <v>0</v>
      </c>
      <c r="J134" s="9">
        <v>0</v>
      </c>
      <c r="K134" s="72">
        <v>0</v>
      </c>
      <c r="L134" s="72">
        <v>0</v>
      </c>
      <c r="M134" s="72">
        <v>0</v>
      </c>
      <c r="N134" s="97">
        <v>2136901</v>
      </c>
      <c r="O134" s="27" t="s">
        <v>1592</v>
      </c>
      <c r="P134" s="9">
        <v>0</v>
      </c>
      <c r="Q134" s="72">
        <v>0</v>
      </c>
      <c r="R134" s="72">
        <v>0</v>
      </c>
      <c r="S134" s="50">
        <v>0</v>
      </c>
      <c r="T134" s="50">
        <v>0</v>
      </c>
      <c r="U134" s="72">
        <v>0</v>
      </c>
      <c r="V134" s="72">
        <v>0</v>
      </c>
      <c r="W134" s="72">
        <v>0</v>
      </c>
      <c r="X134" s="27">
        <v>103015802</v>
      </c>
      <c r="Y134" s="27" t="s">
        <v>2333</v>
      </c>
      <c r="Z134" s="9">
        <v>0</v>
      </c>
      <c r="AA134" s="9">
        <v>0</v>
      </c>
    </row>
    <row r="135" ht="18.75" customHeight="1" spans="1:27">
      <c r="A135" s="27">
        <v>103015803</v>
      </c>
      <c r="B135" s="27" t="s">
        <v>2334</v>
      </c>
      <c r="C135" s="9">
        <v>0</v>
      </c>
      <c r="D135" s="13">
        <v>0</v>
      </c>
      <c r="E135" s="13">
        <v>0</v>
      </c>
      <c r="F135" s="9">
        <v>0</v>
      </c>
      <c r="G135" s="50">
        <v>0</v>
      </c>
      <c r="H135" s="9">
        <v>0</v>
      </c>
      <c r="I135" s="9">
        <v>0</v>
      </c>
      <c r="J135" s="9">
        <v>0</v>
      </c>
      <c r="K135" s="72">
        <v>0</v>
      </c>
      <c r="L135" s="72">
        <v>0</v>
      </c>
      <c r="M135" s="72">
        <v>0</v>
      </c>
      <c r="N135" s="97">
        <v>2136902</v>
      </c>
      <c r="O135" s="27" t="s">
        <v>2335</v>
      </c>
      <c r="P135" s="9">
        <v>0</v>
      </c>
      <c r="Q135" s="72">
        <v>0</v>
      </c>
      <c r="R135" s="72">
        <v>0</v>
      </c>
      <c r="S135" s="50">
        <v>0</v>
      </c>
      <c r="T135" s="50">
        <v>0</v>
      </c>
      <c r="U135" s="72">
        <v>0</v>
      </c>
      <c r="V135" s="72">
        <v>0</v>
      </c>
      <c r="W135" s="72">
        <v>0</v>
      </c>
      <c r="X135" s="27">
        <v>103015803</v>
      </c>
      <c r="Y135" s="27" t="s">
        <v>2334</v>
      </c>
      <c r="Z135" s="9">
        <v>0</v>
      </c>
      <c r="AA135" s="9">
        <v>0</v>
      </c>
    </row>
    <row r="136" ht="18.75" customHeight="1" spans="1:27">
      <c r="A136" s="27"/>
      <c r="B136" s="27"/>
      <c r="C136" s="38"/>
      <c r="D136" s="34"/>
      <c r="E136" s="34"/>
      <c r="F136" s="38"/>
      <c r="G136" s="34"/>
      <c r="H136" s="34"/>
      <c r="I136" s="34"/>
      <c r="J136" s="34"/>
      <c r="K136" s="34"/>
      <c r="L136" s="34"/>
      <c r="M136" s="34"/>
      <c r="N136" s="97">
        <v>2136903</v>
      </c>
      <c r="O136" s="27" t="s">
        <v>2336</v>
      </c>
      <c r="P136" s="9">
        <v>0</v>
      </c>
      <c r="Q136" s="72">
        <v>0</v>
      </c>
      <c r="R136" s="72">
        <v>0</v>
      </c>
      <c r="S136" s="50">
        <v>0</v>
      </c>
      <c r="T136" s="50">
        <v>0</v>
      </c>
      <c r="U136" s="72">
        <v>0</v>
      </c>
      <c r="V136" s="72">
        <v>0</v>
      </c>
      <c r="W136" s="72">
        <v>0</v>
      </c>
      <c r="X136" s="18"/>
      <c r="Y136" s="18"/>
      <c r="Z136" s="81"/>
      <c r="AA136" s="38"/>
    </row>
    <row r="137" ht="18.75" customHeight="1" spans="1:27">
      <c r="A137" s="27"/>
      <c r="B137" s="27"/>
      <c r="C137" s="38"/>
      <c r="D137" s="34"/>
      <c r="E137" s="34"/>
      <c r="F137" s="38"/>
      <c r="G137" s="34"/>
      <c r="H137" s="34"/>
      <c r="I137" s="34"/>
      <c r="J137" s="34"/>
      <c r="K137" s="34"/>
      <c r="L137" s="34"/>
      <c r="M137" s="34"/>
      <c r="N137" s="97">
        <v>2136999</v>
      </c>
      <c r="O137" s="27" t="s">
        <v>2337</v>
      </c>
      <c r="P137" s="9">
        <v>0</v>
      </c>
      <c r="Q137" s="72">
        <v>0</v>
      </c>
      <c r="R137" s="72">
        <v>0</v>
      </c>
      <c r="S137" s="50">
        <v>0</v>
      </c>
      <c r="T137" s="50">
        <v>0</v>
      </c>
      <c r="U137" s="72">
        <v>0</v>
      </c>
      <c r="V137" s="72">
        <v>0</v>
      </c>
      <c r="W137" s="72">
        <v>0</v>
      </c>
      <c r="X137" s="18"/>
      <c r="Y137" s="18"/>
      <c r="Z137" s="81"/>
      <c r="AA137" s="38"/>
    </row>
    <row r="138" ht="18.75" customHeight="1" spans="1:27">
      <c r="A138" s="27"/>
      <c r="B138" s="27"/>
      <c r="C138" s="38"/>
      <c r="D138" s="34"/>
      <c r="E138" s="34"/>
      <c r="F138" s="38"/>
      <c r="G138" s="34"/>
      <c r="H138" s="34"/>
      <c r="I138" s="34"/>
      <c r="J138" s="34"/>
      <c r="K138" s="34"/>
      <c r="L138" s="34"/>
      <c r="M138" s="34"/>
      <c r="N138" s="97">
        <v>2320418</v>
      </c>
      <c r="O138" s="46" t="s">
        <v>2338</v>
      </c>
      <c r="P138" s="9">
        <v>0</v>
      </c>
      <c r="Q138" s="72">
        <v>0</v>
      </c>
      <c r="R138" s="72">
        <v>0</v>
      </c>
      <c r="S138" s="50">
        <v>0</v>
      </c>
      <c r="T138" s="50">
        <v>0</v>
      </c>
      <c r="U138" s="72">
        <v>0</v>
      </c>
      <c r="V138" s="72">
        <v>0</v>
      </c>
      <c r="W138" s="72">
        <v>0</v>
      </c>
      <c r="X138" s="18"/>
      <c r="Y138" s="18"/>
      <c r="Z138" s="81"/>
      <c r="AA138" s="38"/>
    </row>
    <row r="139" ht="18.75" customHeight="1" spans="1:27">
      <c r="A139" s="27"/>
      <c r="B139" s="27"/>
      <c r="C139" s="38"/>
      <c r="D139" s="34"/>
      <c r="E139" s="34"/>
      <c r="F139" s="38"/>
      <c r="G139" s="34"/>
      <c r="H139" s="34"/>
      <c r="I139" s="34"/>
      <c r="J139" s="34"/>
      <c r="K139" s="34"/>
      <c r="L139" s="34"/>
      <c r="M139" s="34"/>
      <c r="N139" s="97">
        <v>2330418</v>
      </c>
      <c r="O139" s="46" t="s">
        <v>2339</v>
      </c>
      <c r="P139" s="50">
        <v>0</v>
      </c>
      <c r="Q139" s="72">
        <v>0</v>
      </c>
      <c r="R139" s="72">
        <v>0</v>
      </c>
      <c r="S139" s="50">
        <v>0</v>
      </c>
      <c r="T139" s="50">
        <v>0</v>
      </c>
      <c r="U139" s="72">
        <v>0</v>
      </c>
      <c r="V139" s="72">
        <v>0</v>
      </c>
      <c r="W139" s="72">
        <v>0</v>
      </c>
      <c r="X139" s="18"/>
      <c r="Y139" s="18"/>
      <c r="Z139" s="81"/>
      <c r="AA139" s="38"/>
    </row>
    <row r="140" ht="18.75" customHeight="1" spans="1:27">
      <c r="A140" s="27">
        <v>1030112</v>
      </c>
      <c r="B140" s="46" t="s">
        <v>2340</v>
      </c>
      <c r="C140" s="9">
        <v>0</v>
      </c>
      <c r="D140" s="13">
        <v>0</v>
      </c>
      <c r="E140" s="13">
        <v>0</v>
      </c>
      <c r="F140" s="9">
        <v>0</v>
      </c>
      <c r="G140" s="50">
        <v>0</v>
      </c>
      <c r="H140" s="9">
        <v>0</v>
      </c>
      <c r="I140" s="9">
        <v>0</v>
      </c>
      <c r="J140" s="9">
        <v>0</v>
      </c>
      <c r="K140" s="72">
        <v>0</v>
      </c>
      <c r="L140" s="72">
        <v>0</v>
      </c>
      <c r="M140" s="72">
        <v>0</v>
      </c>
      <c r="N140" s="97"/>
      <c r="O140" s="46" t="s">
        <v>2341</v>
      </c>
      <c r="P140" s="12">
        <f t="shared" ref="P140:W140" si="37">SUM(P141,P146,P147)</f>
        <v>0</v>
      </c>
      <c r="Q140" s="48">
        <f>SUM(Q141,Q146,Q147)</f>
        <v>0</v>
      </c>
      <c r="R140" s="48">
        <f>SUM(R141,R146,R147)</f>
        <v>0</v>
      </c>
      <c r="S140" s="12">
        <f>SUM(S141,S146,S147)</f>
        <v>0</v>
      </c>
      <c r="T140" s="12">
        <f>SUM(T141,T146,T147)</f>
        <v>0</v>
      </c>
      <c r="U140" s="48">
        <f>SUM(U141,U146,U147)</f>
        <v>0</v>
      </c>
      <c r="V140" s="48">
        <f>SUM(V141,V146,V147)</f>
        <v>0</v>
      </c>
      <c r="W140" s="48">
        <f>SUM(W141,W146,W147)</f>
        <v>0</v>
      </c>
      <c r="X140" s="27">
        <v>1030112</v>
      </c>
      <c r="Y140" s="46" t="s">
        <v>2342</v>
      </c>
      <c r="Z140" s="9">
        <v>0</v>
      </c>
      <c r="AA140" s="12">
        <f>SUM(C140:M140)-SUM(P140:W140)-Z140-I140</f>
        <v>0</v>
      </c>
    </row>
    <row r="141" ht="18.75" customHeight="1" spans="1:27">
      <c r="A141" s="27"/>
      <c r="B141" s="27"/>
      <c r="C141" s="38"/>
      <c r="D141" s="34"/>
      <c r="E141" s="34"/>
      <c r="F141" s="38"/>
      <c r="G141" s="34"/>
      <c r="H141" s="34"/>
      <c r="I141" s="34"/>
      <c r="J141" s="34"/>
      <c r="K141" s="34"/>
      <c r="L141" s="34"/>
      <c r="M141" s="34"/>
      <c r="N141" s="97">
        <v>21460</v>
      </c>
      <c r="O141" s="46" t="s">
        <v>2343</v>
      </c>
      <c r="P141" s="12">
        <f t="shared" ref="P141:W141" si="38">SUM(P142:P145)</f>
        <v>0</v>
      </c>
      <c r="Q141" s="48">
        <f>SUM(Q142:Q145)</f>
        <v>0</v>
      </c>
      <c r="R141" s="48">
        <f>SUM(R142:R145)</f>
        <v>0</v>
      </c>
      <c r="S141" s="12">
        <f>SUM(S142:S145)</f>
        <v>0</v>
      </c>
      <c r="T141" s="12">
        <f>SUM(T142:T145)</f>
        <v>0</v>
      </c>
      <c r="U141" s="48">
        <f>SUM(U142:U145)</f>
        <v>0</v>
      </c>
      <c r="V141" s="48">
        <f>SUM(V142:V145)</f>
        <v>0</v>
      </c>
      <c r="W141" s="48">
        <f>SUM(W142:W145)</f>
        <v>0</v>
      </c>
      <c r="X141" s="27"/>
      <c r="Y141" s="46"/>
      <c r="Z141" s="81"/>
      <c r="AA141" s="38"/>
    </row>
    <row r="142" ht="18.75" customHeight="1" spans="1:27">
      <c r="A142" s="27"/>
      <c r="B142" s="27"/>
      <c r="C142" s="38"/>
      <c r="D142" s="34"/>
      <c r="E142" s="34"/>
      <c r="F142" s="38"/>
      <c r="G142" s="34"/>
      <c r="H142" s="34"/>
      <c r="I142" s="34"/>
      <c r="J142" s="34"/>
      <c r="K142" s="34"/>
      <c r="L142" s="34"/>
      <c r="M142" s="34"/>
      <c r="N142" s="97">
        <v>2146001</v>
      </c>
      <c r="O142" s="27" t="s">
        <v>2344</v>
      </c>
      <c r="P142" s="9">
        <v>0</v>
      </c>
      <c r="Q142" s="72">
        <v>0</v>
      </c>
      <c r="R142" s="72">
        <v>0</v>
      </c>
      <c r="S142" s="50">
        <v>0</v>
      </c>
      <c r="T142" s="50">
        <v>0</v>
      </c>
      <c r="U142" s="72">
        <v>0</v>
      </c>
      <c r="V142" s="72">
        <v>0</v>
      </c>
      <c r="W142" s="72">
        <v>0</v>
      </c>
      <c r="X142" s="27"/>
      <c r="Y142" s="46"/>
      <c r="Z142" s="81"/>
      <c r="AA142" s="38"/>
    </row>
    <row r="143" ht="18.75" customHeight="1" spans="1:27">
      <c r="A143" s="27"/>
      <c r="B143" s="27"/>
      <c r="C143" s="38"/>
      <c r="D143" s="34"/>
      <c r="E143" s="34"/>
      <c r="F143" s="38"/>
      <c r="G143" s="34"/>
      <c r="H143" s="34"/>
      <c r="I143" s="34"/>
      <c r="J143" s="34"/>
      <c r="K143" s="34"/>
      <c r="L143" s="34"/>
      <c r="M143" s="34"/>
      <c r="N143" s="97">
        <v>2146002</v>
      </c>
      <c r="O143" s="27" t="s">
        <v>1637</v>
      </c>
      <c r="P143" s="9">
        <v>0</v>
      </c>
      <c r="Q143" s="72">
        <v>0</v>
      </c>
      <c r="R143" s="72">
        <v>0</v>
      </c>
      <c r="S143" s="50">
        <v>0</v>
      </c>
      <c r="T143" s="50">
        <v>0</v>
      </c>
      <c r="U143" s="72">
        <v>0</v>
      </c>
      <c r="V143" s="72">
        <v>0</v>
      </c>
      <c r="W143" s="72">
        <v>0</v>
      </c>
      <c r="X143" s="27"/>
      <c r="Y143" s="46"/>
      <c r="Z143" s="81"/>
      <c r="AA143" s="38"/>
    </row>
    <row r="144" ht="18.75" customHeight="1" spans="1:27">
      <c r="A144" s="27"/>
      <c r="B144" s="27"/>
      <c r="C144" s="38"/>
      <c r="D144" s="34"/>
      <c r="E144" s="34"/>
      <c r="F144" s="38"/>
      <c r="G144" s="34"/>
      <c r="H144" s="34"/>
      <c r="I144" s="34"/>
      <c r="J144" s="34"/>
      <c r="K144" s="34"/>
      <c r="L144" s="34"/>
      <c r="M144" s="34"/>
      <c r="N144" s="97">
        <v>2146003</v>
      </c>
      <c r="O144" s="27" t="s">
        <v>2345</v>
      </c>
      <c r="P144" s="9">
        <v>0</v>
      </c>
      <c r="Q144" s="72">
        <v>0</v>
      </c>
      <c r="R144" s="72">
        <v>0</v>
      </c>
      <c r="S144" s="50">
        <v>0</v>
      </c>
      <c r="T144" s="50">
        <v>0</v>
      </c>
      <c r="U144" s="72">
        <v>0</v>
      </c>
      <c r="V144" s="72">
        <v>0</v>
      </c>
      <c r="W144" s="72">
        <v>0</v>
      </c>
      <c r="X144" s="27"/>
      <c r="Y144" s="46"/>
      <c r="Z144" s="81"/>
      <c r="AA144" s="38"/>
    </row>
    <row r="145" ht="18.75" customHeight="1" spans="1:27">
      <c r="A145" s="27"/>
      <c r="B145" s="27"/>
      <c r="C145" s="38"/>
      <c r="D145" s="34"/>
      <c r="E145" s="34"/>
      <c r="F145" s="38"/>
      <c r="G145" s="34"/>
      <c r="H145" s="34"/>
      <c r="I145" s="34"/>
      <c r="J145" s="34"/>
      <c r="K145" s="34"/>
      <c r="L145" s="34"/>
      <c r="M145" s="34"/>
      <c r="N145" s="97">
        <v>2146099</v>
      </c>
      <c r="O145" s="27" t="s">
        <v>2346</v>
      </c>
      <c r="P145" s="9">
        <v>0</v>
      </c>
      <c r="Q145" s="72">
        <v>0</v>
      </c>
      <c r="R145" s="72">
        <v>0</v>
      </c>
      <c r="S145" s="50">
        <v>0</v>
      </c>
      <c r="T145" s="50">
        <v>0</v>
      </c>
      <c r="U145" s="72">
        <v>0</v>
      </c>
      <c r="V145" s="72">
        <v>0</v>
      </c>
      <c r="W145" s="72">
        <v>0</v>
      </c>
      <c r="X145" s="27"/>
      <c r="Y145" s="46"/>
      <c r="Z145" s="81"/>
      <c r="AA145" s="38"/>
    </row>
    <row r="146" ht="18.75" customHeight="1" spans="1:27">
      <c r="A146" s="27"/>
      <c r="B146" s="27"/>
      <c r="C146" s="38"/>
      <c r="D146" s="34"/>
      <c r="E146" s="34"/>
      <c r="F146" s="38"/>
      <c r="G146" s="34"/>
      <c r="H146" s="34"/>
      <c r="I146" s="34"/>
      <c r="J146" s="34"/>
      <c r="K146" s="34"/>
      <c r="L146" s="34"/>
      <c r="M146" s="34"/>
      <c r="N146" s="97">
        <v>2320401</v>
      </c>
      <c r="O146" s="46" t="s">
        <v>2347</v>
      </c>
      <c r="P146" s="9">
        <v>0</v>
      </c>
      <c r="Q146" s="72">
        <v>0</v>
      </c>
      <c r="R146" s="72">
        <v>0</v>
      </c>
      <c r="S146" s="50">
        <v>0</v>
      </c>
      <c r="T146" s="50">
        <v>0</v>
      </c>
      <c r="U146" s="72">
        <v>0</v>
      </c>
      <c r="V146" s="72">
        <v>0</v>
      </c>
      <c r="W146" s="72">
        <v>0</v>
      </c>
      <c r="X146" s="27"/>
      <c r="Y146" s="46"/>
      <c r="Z146" s="81"/>
      <c r="AA146" s="38"/>
    </row>
    <row r="147" ht="18.75" customHeight="1" spans="1:27">
      <c r="A147" s="27"/>
      <c r="B147" s="27"/>
      <c r="C147" s="38"/>
      <c r="D147" s="34"/>
      <c r="E147" s="34"/>
      <c r="F147" s="38"/>
      <c r="G147" s="34"/>
      <c r="H147" s="34"/>
      <c r="I147" s="34"/>
      <c r="J147" s="34"/>
      <c r="K147" s="34"/>
      <c r="L147" s="34"/>
      <c r="M147" s="34"/>
      <c r="N147" s="97">
        <v>2330401</v>
      </c>
      <c r="O147" s="46" t="s">
        <v>2348</v>
      </c>
      <c r="P147" s="50">
        <v>0</v>
      </c>
      <c r="Q147" s="72">
        <v>0</v>
      </c>
      <c r="R147" s="72">
        <v>0</v>
      </c>
      <c r="S147" s="50">
        <v>0</v>
      </c>
      <c r="T147" s="50">
        <v>0</v>
      </c>
      <c r="U147" s="72">
        <v>0</v>
      </c>
      <c r="V147" s="72">
        <v>0</v>
      </c>
      <c r="W147" s="72">
        <v>0</v>
      </c>
      <c r="X147" s="27"/>
      <c r="Y147" s="46"/>
      <c r="Z147" s="81"/>
      <c r="AA147" s="38"/>
    </row>
    <row r="148" ht="18.75" customHeight="1" spans="1:27">
      <c r="A148" s="27">
        <v>1030159</v>
      </c>
      <c r="B148" s="46" t="s">
        <v>2349</v>
      </c>
      <c r="C148" s="9">
        <v>0</v>
      </c>
      <c r="D148" s="13">
        <v>0</v>
      </c>
      <c r="E148" s="13">
        <v>0</v>
      </c>
      <c r="F148" s="9">
        <v>0</v>
      </c>
      <c r="G148" s="50">
        <v>0</v>
      </c>
      <c r="H148" s="9">
        <v>0</v>
      </c>
      <c r="I148" s="9">
        <v>0</v>
      </c>
      <c r="J148" s="9">
        <v>0</v>
      </c>
      <c r="K148" s="72">
        <v>0</v>
      </c>
      <c r="L148" s="72">
        <v>0</v>
      </c>
      <c r="M148" s="72">
        <v>0</v>
      </c>
      <c r="N148" s="104"/>
      <c r="O148" s="46" t="s">
        <v>2350</v>
      </c>
      <c r="P148" s="12">
        <f t="shared" ref="P148:W148" si="39">SUM(P149,P154,P155)</f>
        <v>0</v>
      </c>
      <c r="Q148" s="48">
        <f>SUM(Q149,Q154,Q155)</f>
        <v>0</v>
      </c>
      <c r="R148" s="48">
        <f>SUM(R149,R154,R155)</f>
        <v>0</v>
      </c>
      <c r="S148" s="12">
        <f>SUM(S149,S154,S155)</f>
        <v>0</v>
      </c>
      <c r="T148" s="12">
        <f>SUM(T149,T154,T155)</f>
        <v>0</v>
      </c>
      <c r="U148" s="48">
        <f>SUM(U149,U154,U155)</f>
        <v>0</v>
      </c>
      <c r="V148" s="48">
        <f>SUM(V149,V154,V155)</f>
        <v>0</v>
      </c>
      <c r="W148" s="48">
        <f>SUM(W149,W154,W155)</f>
        <v>0</v>
      </c>
      <c r="X148" s="27">
        <v>1030159</v>
      </c>
      <c r="Y148" s="46" t="s">
        <v>2349</v>
      </c>
      <c r="Z148" s="9">
        <v>0</v>
      </c>
      <c r="AA148" s="12">
        <f>SUM(C148:M148)-SUM(P148:W148)-Z148-I148</f>
        <v>0</v>
      </c>
    </row>
    <row r="149" ht="18.75" customHeight="1" spans="1:27">
      <c r="A149" s="27"/>
      <c r="B149" s="27"/>
      <c r="C149" s="38"/>
      <c r="D149" s="34"/>
      <c r="E149" s="34"/>
      <c r="F149" s="38"/>
      <c r="G149" s="34"/>
      <c r="H149" s="34"/>
      <c r="I149" s="34"/>
      <c r="J149" s="34"/>
      <c r="K149" s="34"/>
      <c r="L149" s="34"/>
      <c r="M149" s="34"/>
      <c r="N149" s="97">
        <v>21462</v>
      </c>
      <c r="O149" s="46" t="s">
        <v>2351</v>
      </c>
      <c r="P149" s="12">
        <f t="shared" ref="P149:W149" si="40">SUM(P150:P153)</f>
        <v>0</v>
      </c>
      <c r="Q149" s="48">
        <f>SUM(Q150:Q153)</f>
        <v>0</v>
      </c>
      <c r="R149" s="48">
        <f>SUM(R150:R153)</f>
        <v>0</v>
      </c>
      <c r="S149" s="12">
        <f>SUM(S150:S153)</f>
        <v>0</v>
      </c>
      <c r="T149" s="12">
        <f>SUM(T150:T153)</f>
        <v>0</v>
      </c>
      <c r="U149" s="48">
        <f>SUM(U150:U153)</f>
        <v>0</v>
      </c>
      <c r="V149" s="48">
        <f>SUM(V150:V153)</f>
        <v>0</v>
      </c>
      <c r="W149" s="48">
        <f>SUM(W150:W153)</f>
        <v>0</v>
      </c>
      <c r="X149" s="27"/>
      <c r="Y149" s="46"/>
      <c r="Z149" s="81"/>
      <c r="AA149" s="38"/>
    </row>
    <row r="150" ht="18.75" customHeight="1" spans="1:27">
      <c r="A150" s="27"/>
      <c r="B150" s="27"/>
      <c r="C150" s="38"/>
      <c r="D150" s="34"/>
      <c r="E150" s="34"/>
      <c r="F150" s="38"/>
      <c r="G150" s="34"/>
      <c r="H150" s="34"/>
      <c r="I150" s="34"/>
      <c r="J150" s="34"/>
      <c r="K150" s="34"/>
      <c r="L150" s="34"/>
      <c r="M150" s="34"/>
      <c r="N150" s="97">
        <v>2146201</v>
      </c>
      <c r="O150" s="27" t="s">
        <v>2345</v>
      </c>
      <c r="P150" s="9">
        <v>0</v>
      </c>
      <c r="Q150" s="72">
        <v>0</v>
      </c>
      <c r="R150" s="72">
        <v>0</v>
      </c>
      <c r="S150" s="50">
        <v>0</v>
      </c>
      <c r="T150" s="50">
        <v>0</v>
      </c>
      <c r="U150" s="72">
        <v>0</v>
      </c>
      <c r="V150" s="72">
        <v>0</v>
      </c>
      <c r="W150" s="72">
        <v>0</v>
      </c>
      <c r="X150" s="27"/>
      <c r="Y150" s="46"/>
      <c r="Z150" s="81"/>
      <c r="AA150" s="38"/>
    </row>
    <row r="151" ht="18.75" customHeight="1" spans="1:27">
      <c r="A151" s="27"/>
      <c r="B151" s="27"/>
      <c r="C151" s="38"/>
      <c r="D151" s="34"/>
      <c r="E151" s="34"/>
      <c r="F151" s="38"/>
      <c r="G151" s="34"/>
      <c r="H151" s="34"/>
      <c r="I151" s="34"/>
      <c r="J151" s="34"/>
      <c r="K151" s="34"/>
      <c r="L151" s="34"/>
      <c r="M151" s="34"/>
      <c r="N151" s="97">
        <v>2146202</v>
      </c>
      <c r="O151" s="27" t="s">
        <v>2352</v>
      </c>
      <c r="P151" s="9">
        <v>0</v>
      </c>
      <c r="Q151" s="72">
        <v>0</v>
      </c>
      <c r="R151" s="72">
        <v>0</v>
      </c>
      <c r="S151" s="50">
        <v>0</v>
      </c>
      <c r="T151" s="50">
        <v>0</v>
      </c>
      <c r="U151" s="72">
        <v>0</v>
      </c>
      <c r="V151" s="72">
        <v>0</v>
      </c>
      <c r="W151" s="72">
        <v>0</v>
      </c>
      <c r="X151" s="27"/>
      <c r="Y151" s="46"/>
      <c r="Z151" s="81"/>
      <c r="AA151" s="38"/>
    </row>
    <row r="152" ht="18.75" customHeight="1" spans="1:27">
      <c r="A152" s="27"/>
      <c r="B152" s="27"/>
      <c r="C152" s="38"/>
      <c r="D152" s="34"/>
      <c r="E152" s="34"/>
      <c r="F152" s="38"/>
      <c r="G152" s="34"/>
      <c r="H152" s="34"/>
      <c r="I152" s="34"/>
      <c r="J152" s="34"/>
      <c r="K152" s="34"/>
      <c r="L152" s="34"/>
      <c r="M152" s="34"/>
      <c r="N152" s="97">
        <v>2146203</v>
      </c>
      <c r="O152" s="27" t="s">
        <v>2353</v>
      </c>
      <c r="P152" s="9">
        <v>0</v>
      </c>
      <c r="Q152" s="72">
        <v>0</v>
      </c>
      <c r="R152" s="72">
        <v>0</v>
      </c>
      <c r="S152" s="50">
        <v>0</v>
      </c>
      <c r="T152" s="50">
        <v>0</v>
      </c>
      <c r="U152" s="72">
        <v>0</v>
      </c>
      <c r="V152" s="72">
        <v>0</v>
      </c>
      <c r="W152" s="72">
        <v>0</v>
      </c>
      <c r="X152" s="27"/>
      <c r="Y152" s="46"/>
      <c r="Z152" s="81"/>
      <c r="AA152" s="38"/>
    </row>
    <row r="153" ht="18.75" customHeight="1" spans="1:27">
      <c r="A153" s="27"/>
      <c r="B153" s="27"/>
      <c r="C153" s="38"/>
      <c r="D153" s="34"/>
      <c r="E153" s="34"/>
      <c r="F153" s="38"/>
      <c r="G153" s="34"/>
      <c r="H153" s="34"/>
      <c r="I153" s="34"/>
      <c r="J153" s="34"/>
      <c r="K153" s="34"/>
      <c r="L153" s="34"/>
      <c r="M153" s="34"/>
      <c r="N153" s="97">
        <v>2146299</v>
      </c>
      <c r="O153" s="27" t="s">
        <v>2354</v>
      </c>
      <c r="P153" s="9">
        <v>0</v>
      </c>
      <c r="Q153" s="72">
        <v>0</v>
      </c>
      <c r="R153" s="72">
        <v>0</v>
      </c>
      <c r="S153" s="50">
        <v>0</v>
      </c>
      <c r="T153" s="50">
        <v>0</v>
      </c>
      <c r="U153" s="72">
        <v>0</v>
      </c>
      <c r="V153" s="72">
        <v>0</v>
      </c>
      <c r="W153" s="72">
        <v>0</v>
      </c>
      <c r="X153" s="27"/>
      <c r="Y153" s="46"/>
      <c r="Z153" s="81"/>
      <c r="AA153" s="38"/>
    </row>
    <row r="154" ht="18.75" customHeight="1" spans="1:27">
      <c r="A154" s="27"/>
      <c r="B154" s="27"/>
      <c r="C154" s="38"/>
      <c r="D154" s="34"/>
      <c r="E154" s="34"/>
      <c r="F154" s="38"/>
      <c r="G154" s="34"/>
      <c r="H154" s="34"/>
      <c r="I154" s="34"/>
      <c r="J154" s="34"/>
      <c r="K154" s="34"/>
      <c r="L154" s="34"/>
      <c r="M154" s="34"/>
      <c r="N154" s="97">
        <v>2320419</v>
      </c>
      <c r="O154" s="46" t="s">
        <v>2355</v>
      </c>
      <c r="P154" s="9">
        <v>0</v>
      </c>
      <c r="Q154" s="72">
        <v>0</v>
      </c>
      <c r="R154" s="72">
        <v>0</v>
      </c>
      <c r="S154" s="50">
        <v>0</v>
      </c>
      <c r="T154" s="50">
        <v>0</v>
      </c>
      <c r="U154" s="72">
        <v>0</v>
      </c>
      <c r="V154" s="72">
        <v>0</v>
      </c>
      <c r="W154" s="72">
        <v>0</v>
      </c>
      <c r="X154" s="27"/>
      <c r="Y154" s="46"/>
      <c r="Z154" s="81"/>
      <c r="AA154" s="38"/>
    </row>
    <row r="155" ht="18.75" customHeight="1" spans="1:27">
      <c r="A155" s="27"/>
      <c r="B155" s="27"/>
      <c r="C155" s="38"/>
      <c r="D155" s="34"/>
      <c r="E155" s="34"/>
      <c r="F155" s="38"/>
      <c r="G155" s="34"/>
      <c r="H155" s="34"/>
      <c r="I155" s="34"/>
      <c r="J155" s="34"/>
      <c r="K155" s="34"/>
      <c r="L155" s="34"/>
      <c r="M155" s="34"/>
      <c r="N155" s="97">
        <v>2330419</v>
      </c>
      <c r="O155" s="46" t="s">
        <v>2356</v>
      </c>
      <c r="P155" s="50">
        <v>0</v>
      </c>
      <c r="Q155" s="72">
        <v>0</v>
      </c>
      <c r="R155" s="72">
        <v>0</v>
      </c>
      <c r="S155" s="50">
        <v>0</v>
      </c>
      <c r="T155" s="50">
        <v>0</v>
      </c>
      <c r="U155" s="72">
        <v>0</v>
      </c>
      <c r="V155" s="72">
        <v>0</v>
      </c>
      <c r="W155" s="72">
        <v>0</v>
      </c>
      <c r="X155" s="27"/>
      <c r="Y155" s="46"/>
      <c r="Z155" s="81"/>
      <c r="AA155" s="38"/>
    </row>
    <row r="156" ht="18.75" customHeight="1" spans="1:27">
      <c r="A156" s="27">
        <v>1030115</v>
      </c>
      <c r="B156" s="46" t="s">
        <v>2357</v>
      </c>
      <c r="C156" s="9">
        <v>0</v>
      </c>
      <c r="D156" s="13">
        <v>0</v>
      </c>
      <c r="E156" s="13">
        <v>0</v>
      </c>
      <c r="F156" s="9">
        <v>0</v>
      </c>
      <c r="G156" s="50">
        <v>0</v>
      </c>
      <c r="H156" s="9">
        <v>0</v>
      </c>
      <c r="I156" s="9">
        <v>0</v>
      </c>
      <c r="J156" s="9">
        <v>0</v>
      </c>
      <c r="K156" s="72">
        <v>0</v>
      </c>
      <c r="L156" s="72">
        <v>0</v>
      </c>
      <c r="M156" s="72">
        <v>0</v>
      </c>
      <c r="N156" s="97"/>
      <c r="O156" s="46" t="s">
        <v>2358</v>
      </c>
      <c r="P156" s="12">
        <f t="shared" ref="P156:W156" si="41">SUM(P157,P162,P163)</f>
        <v>0</v>
      </c>
      <c r="Q156" s="48">
        <f>SUM(Q157,Q162,Q163)</f>
        <v>0</v>
      </c>
      <c r="R156" s="48">
        <f>SUM(R157,R162,R163)</f>
        <v>0</v>
      </c>
      <c r="S156" s="12">
        <f>SUM(S157,S162,S163)</f>
        <v>0</v>
      </c>
      <c r="T156" s="12">
        <f>SUM(T157,T162,T163)</f>
        <v>0</v>
      </c>
      <c r="U156" s="48">
        <f>SUM(U157,U162,U163)</f>
        <v>0</v>
      </c>
      <c r="V156" s="48">
        <f>SUM(V157,V162,V163)</f>
        <v>0</v>
      </c>
      <c r="W156" s="48">
        <f>SUM(W157,W162,W163)</f>
        <v>0</v>
      </c>
      <c r="X156" s="27">
        <v>1030115</v>
      </c>
      <c r="Y156" s="46" t="s">
        <v>2359</v>
      </c>
      <c r="Z156" s="9">
        <v>0</v>
      </c>
      <c r="AA156" s="12">
        <f>SUM(C156:M156)-SUM(P156:W156)-Z156-I156</f>
        <v>0</v>
      </c>
    </row>
    <row r="157" ht="18.75" customHeight="1" spans="1:27">
      <c r="A157" s="27"/>
      <c r="B157" s="27"/>
      <c r="C157" s="38"/>
      <c r="D157" s="34"/>
      <c r="E157" s="34"/>
      <c r="F157" s="38"/>
      <c r="G157" s="34"/>
      <c r="H157" s="34"/>
      <c r="I157" s="34"/>
      <c r="J157" s="34"/>
      <c r="K157" s="34"/>
      <c r="L157" s="34"/>
      <c r="M157" s="34"/>
      <c r="N157" s="97">
        <v>21463</v>
      </c>
      <c r="O157" s="46" t="s">
        <v>2360</v>
      </c>
      <c r="P157" s="12">
        <f t="shared" ref="P157:W157" si="42">SUM(P158:P161)</f>
        <v>0</v>
      </c>
      <c r="Q157" s="48">
        <f>SUM(Q158:Q161)</f>
        <v>0</v>
      </c>
      <c r="R157" s="48">
        <f>SUM(R158:R161)</f>
        <v>0</v>
      </c>
      <c r="S157" s="12">
        <f>SUM(S158:S161)</f>
        <v>0</v>
      </c>
      <c r="T157" s="12">
        <f>SUM(T158:T161)</f>
        <v>0</v>
      </c>
      <c r="U157" s="48">
        <f>SUM(U158:U161)</f>
        <v>0</v>
      </c>
      <c r="V157" s="48">
        <f>SUM(V158:V161)</f>
        <v>0</v>
      </c>
      <c r="W157" s="48">
        <f>SUM(W158:W161)</f>
        <v>0</v>
      </c>
      <c r="X157" s="27"/>
      <c r="Y157" s="46"/>
      <c r="Z157" s="81"/>
      <c r="AA157" s="38"/>
    </row>
    <row r="158" ht="18.75" customHeight="1" spans="1:27">
      <c r="A158" s="27"/>
      <c r="B158" s="27"/>
      <c r="C158" s="38"/>
      <c r="D158" s="34"/>
      <c r="E158" s="34"/>
      <c r="F158" s="38"/>
      <c r="G158" s="34"/>
      <c r="H158" s="34"/>
      <c r="I158" s="34"/>
      <c r="J158" s="34"/>
      <c r="K158" s="34"/>
      <c r="L158" s="34"/>
      <c r="M158" s="34"/>
      <c r="N158" s="97">
        <v>2146301</v>
      </c>
      <c r="O158" s="27" t="s">
        <v>1646</v>
      </c>
      <c r="P158" s="9">
        <v>0</v>
      </c>
      <c r="Q158" s="72">
        <v>0</v>
      </c>
      <c r="R158" s="72">
        <v>0</v>
      </c>
      <c r="S158" s="50">
        <v>0</v>
      </c>
      <c r="T158" s="50">
        <v>0</v>
      </c>
      <c r="U158" s="72">
        <v>0</v>
      </c>
      <c r="V158" s="72">
        <v>0</v>
      </c>
      <c r="W158" s="72">
        <v>0</v>
      </c>
      <c r="X158" s="27"/>
      <c r="Y158" s="46"/>
      <c r="Z158" s="81"/>
      <c r="AA158" s="38"/>
    </row>
    <row r="159" ht="18.75" customHeight="1" spans="1:27">
      <c r="A159" s="27"/>
      <c r="B159" s="27"/>
      <c r="C159" s="38"/>
      <c r="D159" s="34"/>
      <c r="E159" s="34"/>
      <c r="F159" s="38"/>
      <c r="G159" s="34"/>
      <c r="H159" s="34"/>
      <c r="I159" s="34"/>
      <c r="J159" s="34"/>
      <c r="K159" s="34"/>
      <c r="L159" s="34"/>
      <c r="M159" s="34"/>
      <c r="N159" s="97">
        <v>2146302</v>
      </c>
      <c r="O159" s="27" t="s">
        <v>2361</v>
      </c>
      <c r="P159" s="9">
        <v>0</v>
      </c>
      <c r="Q159" s="72">
        <v>0</v>
      </c>
      <c r="R159" s="72">
        <v>0</v>
      </c>
      <c r="S159" s="50">
        <v>0</v>
      </c>
      <c r="T159" s="50">
        <v>0</v>
      </c>
      <c r="U159" s="72">
        <v>0</v>
      </c>
      <c r="V159" s="72">
        <v>0</v>
      </c>
      <c r="W159" s="72">
        <v>0</v>
      </c>
      <c r="X159" s="27"/>
      <c r="Y159" s="46"/>
      <c r="Z159" s="81"/>
      <c r="AA159" s="38"/>
    </row>
    <row r="160" ht="18.75" customHeight="1" spans="1:27">
      <c r="A160" s="27"/>
      <c r="B160" s="27"/>
      <c r="C160" s="38"/>
      <c r="D160" s="34"/>
      <c r="E160" s="34"/>
      <c r="F160" s="38"/>
      <c r="G160" s="34"/>
      <c r="H160" s="34"/>
      <c r="I160" s="34"/>
      <c r="J160" s="34"/>
      <c r="K160" s="34"/>
      <c r="L160" s="34"/>
      <c r="M160" s="34"/>
      <c r="N160" s="97">
        <v>2146303</v>
      </c>
      <c r="O160" s="27" t="s">
        <v>2362</v>
      </c>
      <c r="P160" s="9">
        <v>0</v>
      </c>
      <c r="Q160" s="72">
        <v>0</v>
      </c>
      <c r="R160" s="72">
        <v>0</v>
      </c>
      <c r="S160" s="50">
        <v>0</v>
      </c>
      <c r="T160" s="50">
        <v>0</v>
      </c>
      <c r="U160" s="72">
        <v>0</v>
      </c>
      <c r="V160" s="72">
        <v>0</v>
      </c>
      <c r="W160" s="72">
        <v>0</v>
      </c>
      <c r="X160" s="27"/>
      <c r="Y160" s="46"/>
      <c r="Z160" s="81"/>
      <c r="AA160" s="38"/>
    </row>
    <row r="161" ht="18.75" customHeight="1" spans="1:27">
      <c r="A161" s="27"/>
      <c r="B161" s="27"/>
      <c r="C161" s="38"/>
      <c r="D161" s="34"/>
      <c r="E161" s="34"/>
      <c r="F161" s="38"/>
      <c r="G161" s="34"/>
      <c r="H161" s="34"/>
      <c r="I161" s="34"/>
      <c r="J161" s="34"/>
      <c r="K161" s="34"/>
      <c r="L161" s="34"/>
      <c r="M161" s="34"/>
      <c r="N161" s="97">
        <v>2146399</v>
      </c>
      <c r="O161" s="27" t="s">
        <v>2363</v>
      </c>
      <c r="P161" s="9">
        <v>0</v>
      </c>
      <c r="Q161" s="72">
        <v>0</v>
      </c>
      <c r="R161" s="72">
        <v>0</v>
      </c>
      <c r="S161" s="50">
        <v>0</v>
      </c>
      <c r="T161" s="50">
        <v>0</v>
      </c>
      <c r="U161" s="72">
        <v>0</v>
      </c>
      <c r="V161" s="72">
        <v>0</v>
      </c>
      <c r="W161" s="72">
        <v>0</v>
      </c>
      <c r="X161" s="27"/>
      <c r="Y161" s="46"/>
      <c r="Z161" s="81"/>
      <c r="AA161" s="38"/>
    </row>
    <row r="162" ht="18.75" customHeight="1" spans="1:27">
      <c r="A162" s="27"/>
      <c r="B162" s="27"/>
      <c r="C162" s="38"/>
      <c r="D162" s="34"/>
      <c r="E162" s="34"/>
      <c r="F162" s="38"/>
      <c r="G162" s="34"/>
      <c r="H162" s="34"/>
      <c r="I162" s="34"/>
      <c r="J162" s="34"/>
      <c r="K162" s="34"/>
      <c r="L162" s="34"/>
      <c r="M162" s="34"/>
      <c r="N162" s="97">
        <v>2320402</v>
      </c>
      <c r="O162" s="46" t="s">
        <v>2364</v>
      </c>
      <c r="P162" s="9">
        <v>0</v>
      </c>
      <c r="Q162" s="72">
        <v>0</v>
      </c>
      <c r="R162" s="72">
        <v>0</v>
      </c>
      <c r="S162" s="50">
        <v>0</v>
      </c>
      <c r="T162" s="50">
        <v>0</v>
      </c>
      <c r="U162" s="72">
        <v>0</v>
      </c>
      <c r="V162" s="72">
        <v>0</v>
      </c>
      <c r="W162" s="72">
        <v>0</v>
      </c>
      <c r="X162" s="27"/>
      <c r="Y162" s="46"/>
      <c r="Z162" s="81"/>
      <c r="AA162" s="38"/>
    </row>
    <row r="163" ht="18.75" customHeight="1" spans="1:27">
      <c r="A163" s="27"/>
      <c r="B163" s="27"/>
      <c r="C163" s="38"/>
      <c r="D163" s="34"/>
      <c r="E163" s="34"/>
      <c r="F163" s="38"/>
      <c r="G163" s="34"/>
      <c r="H163" s="34"/>
      <c r="I163" s="34"/>
      <c r="J163" s="34"/>
      <c r="K163" s="34"/>
      <c r="L163" s="34"/>
      <c r="M163" s="34"/>
      <c r="N163" s="97">
        <v>2330402</v>
      </c>
      <c r="O163" s="46" t="s">
        <v>2365</v>
      </c>
      <c r="P163" s="50">
        <v>0</v>
      </c>
      <c r="Q163" s="72">
        <v>0</v>
      </c>
      <c r="R163" s="72">
        <v>0</v>
      </c>
      <c r="S163" s="50">
        <v>0</v>
      </c>
      <c r="T163" s="50">
        <v>0</v>
      </c>
      <c r="U163" s="72">
        <v>0</v>
      </c>
      <c r="V163" s="72">
        <v>0</v>
      </c>
      <c r="W163" s="72">
        <v>0</v>
      </c>
      <c r="X163" s="27"/>
      <c r="Y163" s="46"/>
      <c r="Z163" s="81"/>
      <c r="AA163" s="38"/>
    </row>
    <row r="164" ht="18.75" customHeight="1" spans="1:27">
      <c r="A164" s="27">
        <v>1030106</v>
      </c>
      <c r="B164" s="46" t="s">
        <v>2366</v>
      </c>
      <c r="C164" s="9">
        <v>0</v>
      </c>
      <c r="D164" s="13">
        <v>0</v>
      </c>
      <c r="E164" s="13">
        <v>0</v>
      </c>
      <c r="F164" s="9">
        <v>0</v>
      </c>
      <c r="G164" s="50">
        <v>0</v>
      </c>
      <c r="H164" s="9">
        <v>0</v>
      </c>
      <c r="I164" s="9">
        <v>0</v>
      </c>
      <c r="J164" s="9">
        <v>0</v>
      </c>
      <c r="K164" s="72">
        <v>0</v>
      </c>
      <c r="L164" s="72">
        <v>0</v>
      </c>
      <c r="M164" s="72">
        <v>0</v>
      </c>
      <c r="N164" s="97">
        <v>21464</v>
      </c>
      <c r="O164" s="46" t="s">
        <v>2367</v>
      </c>
      <c r="P164" s="12">
        <f t="shared" ref="P164:W164" si="43">SUM(P165:P172)</f>
        <v>0</v>
      </c>
      <c r="Q164" s="48">
        <f>SUM(Q165:Q172)</f>
        <v>0</v>
      </c>
      <c r="R164" s="48">
        <f>SUM(R165:R172)</f>
        <v>0</v>
      </c>
      <c r="S164" s="12">
        <f>SUM(S165:S172)</f>
        <v>0</v>
      </c>
      <c r="T164" s="12">
        <f>SUM(T165:T172)</f>
        <v>0</v>
      </c>
      <c r="U164" s="48">
        <f>SUM(U165:U172)</f>
        <v>0</v>
      </c>
      <c r="V164" s="48">
        <f>SUM(V165:V172)</f>
        <v>0</v>
      </c>
      <c r="W164" s="48">
        <f>SUM(W165:W172)</f>
        <v>0</v>
      </c>
      <c r="X164" s="27">
        <v>1030106</v>
      </c>
      <c r="Y164" s="46" t="s">
        <v>2368</v>
      </c>
      <c r="Z164" s="9">
        <v>0</v>
      </c>
      <c r="AA164" s="12">
        <f>SUM(C164:M164)-SUM(P164:W164)-Z164-I164</f>
        <v>0</v>
      </c>
    </row>
    <row r="165" ht="18.75" customHeight="1" spans="1:27">
      <c r="A165" s="27"/>
      <c r="B165" s="27"/>
      <c r="C165" s="38"/>
      <c r="D165" s="34"/>
      <c r="E165" s="34"/>
      <c r="F165" s="38"/>
      <c r="G165" s="34"/>
      <c r="H165" s="34"/>
      <c r="I165" s="34"/>
      <c r="J165" s="34"/>
      <c r="K165" s="34"/>
      <c r="L165" s="34"/>
      <c r="M165" s="34"/>
      <c r="N165" s="97">
        <v>2146401</v>
      </c>
      <c r="O165" s="27" t="s">
        <v>2369</v>
      </c>
      <c r="P165" s="9">
        <v>0</v>
      </c>
      <c r="Q165" s="72">
        <v>0</v>
      </c>
      <c r="R165" s="72">
        <v>0</v>
      </c>
      <c r="S165" s="50">
        <v>0</v>
      </c>
      <c r="T165" s="50">
        <v>0</v>
      </c>
      <c r="U165" s="72">
        <v>0</v>
      </c>
      <c r="V165" s="72">
        <v>0</v>
      </c>
      <c r="W165" s="72">
        <v>0</v>
      </c>
      <c r="X165" s="27"/>
      <c r="Y165" s="46"/>
      <c r="Z165" s="81"/>
      <c r="AA165" s="38"/>
    </row>
    <row r="166" ht="18.75" customHeight="1" spans="1:27">
      <c r="A166" s="27"/>
      <c r="B166" s="27"/>
      <c r="C166" s="38"/>
      <c r="D166" s="34"/>
      <c r="E166" s="34"/>
      <c r="F166" s="38"/>
      <c r="G166" s="34"/>
      <c r="H166" s="34"/>
      <c r="I166" s="34"/>
      <c r="J166" s="34"/>
      <c r="K166" s="34"/>
      <c r="L166" s="34"/>
      <c r="M166" s="34"/>
      <c r="N166" s="97">
        <v>2146402</v>
      </c>
      <c r="O166" s="27" t="s">
        <v>2370</v>
      </c>
      <c r="P166" s="9">
        <v>0</v>
      </c>
      <c r="Q166" s="72">
        <v>0</v>
      </c>
      <c r="R166" s="72">
        <v>0</v>
      </c>
      <c r="S166" s="50">
        <v>0</v>
      </c>
      <c r="T166" s="50">
        <v>0</v>
      </c>
      <c r="U166" s="72">
        <v>0</v>
      </c>
      <c r="V166" s="72">
        <v>0</v>
      </c>
      <c r="W166" s="72">
        <v>0</v>
      </c>
      <c r="X166" s="27"/>
      <c r="Y166" s="46"/>
      <c r="Z166" s="81"/>
      <c r="AA166" s="38"/>
    </row>
    <row r="167" ht="18.75" customHeight="1" spans="1:27">
      <c r="A167" s="27"/>
      <c r="B167" s="27"/>
      <c r="C167" s="38"/>
      <c r="D167" s="34"/>
      <c r="E167" s="34"/>
      <c r="F167" s="38"/>
      <c r="G167" s="34"/>
      <c r="H167" s="34"/>
      <c r="I167" s="34"/>
      <c r="J167" s="34"/>
      <c r="K167" s="34"/>
      <c r="L167" s="34"/>
      <c r="M167" s="34"/>
      <c r="N167" s="97">
        <v>2146403</v>
      </c>
      <c r="O167" s="27" t="s">
        <v>2371</v>
      </c>
      <c r="P167" s="9">
        <v>0</v>
      </c>
      <c r="Q167" s="72">
        <v>0</v>
      </c>
      <c r="R167" s="72">
        <v>0</v>
      </c>
      <c r="S167" s="50">
        <v>0</v>
      </c>
      <c r="T167" s="50">
        <v>0</v>
      </c>
      <c r="U167" s="72">
        <v>0</v>
      </c>
      <c r="V167" s="72">
        <v>0</v>
      </c>
      <c r="W167" s="72">
        <v>0</v>
      </c>
      <c r="X167" s="27"/>
      <c r="Y167" s="46"/>
      <c r="Z167" s="81"/>
      <c r="AA167" s="38"/>
    </row>
    <row r="168" ht="18.75" customHeight="1" spans="1:27">
      <c r="A168" s="27"/>
      <c r="B168" s="27"/>
      <c r="C168" s="38"/>
      <c r="D168" s="34"/>
      <c r="E168" s="34"/>
      <c r="F168" s="38"/>
      <c r="G168" s="34"/>
      <c r="H168" s="34"/>
      <c r="I168" s="34"/>
      <c r="J168" s="34"/>
      <c r="K168" s="34"/>
      <c r="L168" s="34"/>
      <c r="M168" s="34"/>
      <c r="N168" s="97">
        <v>2146404</v>
      </c>
      <c r="O168" s="27" t="s">
        <v>2372</v>
      </c>
      <c r="P168" s="9">
        <v>0</v>
      </c>
      <c r="Q168" s="72">
        <v>0</v>
      </c>
      <c r="R168" s="72">
        <v>0</v>
      </c>
      <c r="S168" s="50">
        <v>0</v>
      </c>
      <c r="T168" s="50">
        <v>0</v>
      </c>
      <c r="U168" s="72">
        <v>0</v>
      </c>
      <c r="V168" s="72">
        <v>0</v>
      </c>
      <c r="W168" s="72">
        <v>0</v>
      </c>
      <c r="X168" s="27"/>
      <c r="Y168" s="46"/>
      <c r="Z168" s="81"/>
      <c r="AA168" s="38"/>
    </row>
    <row r="169" ht="18.75" customHeight="1" spans="1:27">
      <c r="A169" s="27"/>
      <c r="B169" s="27"/>
      <c r="C169" s="38"/>
      <c r="D169" s="34"/>
      <c r="E169" s="34"/>
      <c r="F169" s="38"/>
      <c r="G169" s="34"/>
      <c r="H169" s="34"/>
      <c r="I169" s="34"/>
      <c r="J169" s="34"/>
      <c r="K169" s="34"/>
      <c r="L169" s="34"/>
      <c r="M169" s="34"/>
      <c r="N169" s="97">
        <v>2146405</v>
      </c>
      <c r="O169" s="27" t="s">
        <v>2373</v>
      </c>
      <c r="P169" s="9">
        <v>0</v>
      </c>
      <c r="Q169" s="72">
        <v>0</v>
      </c>
      <c r="R169" s="72">
        <v>0</v>
      </c>
      <c r="S169" s="50">
        <v>0</v>
      </c>
      <c r="T169" s="50">
        <v>0</v>
      </c>
      <c r="U169" s="72">
        <v>0</v>
      </c>
      <c r="V169" s="72">
        <v>0</v>
      </c>
      <c r="W169" s="72">
        <v>0</v>
      </c>
      <c r="X169" s="27"/>
      <c r="Y169" s="46"/>
      <c r="Z169" s="81"/>
      <c r="AA169" s="38"/>
    </row>
    <row r="170" ht="18.75" customHeight="1" spans="1:27">
      <c r="A170" s="27"/>
      <c r="B170" s="27"/>
      <c r="C170" s="38"/>
      <c r="D170" s="34"/>
      <c r="E170" s="34"/>
      <c r="F170" s="38"/>
      <c r="G170" s="34"/>
      <c r="H170" s="34"/>
      <c r="I170" s="34"/>
      <c r="J170" s="34"/>
      <c r="K170" s="34"/>
      <c r="L170" s="34"/>
      <c r="M170" s="34"/>
      <c r="N170" s="97">
        <v>2146406</v>
      </c>
      <c r="O170" s="27" t="s">
        <v>2374</v>
      </c>
      <c r="P170" s="9">
        <v>0</v>
      </c>
      <c r="Q170" s="72">
        <v>0</v>
      </c>
      <c r="R170" s="72">
        <v>0</v>
      </c>
      <c r="S170" s="50">
        <v>0</v>
      </c>
      <c r="T170" s="50">
        <v>0</v>
      </c>
      <c r="U170" s="72">
        <v>0</v>
      </c>
      <c r="V170" s="72">
        <v>0</v>
      </c>
      <c r="W170" s="72">
        <v>0</v>
      </c>
      <c r="X170" s="27"/>
      <c r="Y170" s="46"/>
      <c r="Z170" s="81"/>
      <c r="AA170" s="38"/>
    </row>
    <row r="171" ht="18.75" customHeight="1" spans="1:27">
      <c r="A171" s="27"/>
      <c r="B171" s="27"/>
      <c r="C171" s="38"/>
      <c r="D171" s="34"/>
      <c r="E171" s="34"/>
      <c r="F171" s="38"/>
      <c r="G171" s="34"/>
      <c r="H171" s="34"/>
      <c r="I171" s="34"/>
      <c r="J171" s="34"/>
      <c r="K171" s="34"/>
      <c r="L171" s="34"/>
      <c r="M171" s="34"/>
      <c r="N171" s="97">
        <v>2146407</v>
      </c>
      <c r="O171" s="27" t="s">
        <v>2375</v>
      </c>
      <c r="P171" s="9">
        <v>0</v>
      </c>
      <c r="Q171" s="72">
        <v>0</v>
      </c>
      <c r="R171" s="72">
        <v>0</v>
      </c>
      <c r="S171" s="50">
        <v>0</v>
      </c>
      <c r="T171" s="50">
        <v>0</v>
      </c>
      <c r="U171" s="72">
        <v>0</v>
      </c>
      <c r="V171" s="72">
        <v>0</v>
      </c>
      <c r="W171" s="72">
        <v>0</v>
      </c>
      <c r="X171" s="27"/>
      <c r="Y171" s="46"/>
      <c r="Z171" s="81"/>
      <c r="AA171" s="38"/>
    </row>
    <row r="172" ht="18.75" customHeight="1" spans="1:27">
      <c r="A172" s="27"/>
      <c r="B172" s="27"/>
      <c r="C172" s="38"/>
      <c r="D172" s="34"/>
      <c r="E172" s="34"/>
      <c r="F172" s="38"/>
      <c r="G172" s="34"/>
      <c r="H172" s="34"/>
      <c r="I172" s="34"/>
      <c r="J172" s="34"/>
      <c r="K172" s="34"/>
      <c r="L172" s="34"/>
      <c r="M172" s="34"/>
      <c r="N172" s="97">
        <v>2146499</v>
      </c>
      <c r="O172" s="27" t="s">
        <v>2376</v>
      </c>
      <c r="P172" s="50">
        <v>0</v>
      </c>
      <c r="Q172" s="72">
        <v>0</v>
      </c>
      <c r="R172" s="72">
        <v>0</v>
      </c>
      <c r="S172" s="50">
        <v>0</v>
      </c>
      <c r="T172" s="50">
        <v>0</v>
      </c>
      <c r="U172" s="72">
        <v>0</v>
      </c>
      <c r="V172" s="72">
        <v>0</v>
      </c>
      <c r="W172" s="72">
        <v>0</v>
      </c>
      <c r="X172" s="27"/>
      <c r="Y172" s="46"/>
      <c r="Z172" s="81"/>
      <c r="AA172" s="38"/>
    </row>
    <row r="173" ht="18.75" customHeight="1" spans="1:27">
      <c r="A173" s="27">
        <v>1030171</v>
      </c>
      <c r="B173" s="46" t="s">
        <v>2377</v>
      </c>
      <c r="C173" s="9">
        <v>0</v>
      </c>
      <c r="D173" s="13">
        <v>0</v>
      </c>
      <c r="E173" s="13">
        <v>0</v>
      </c>
      <c r="F173" s="9">
        <v>0</v>
      </c>
      <c r="G173" s="50">
        <v>0</v>
      </c>
      <c r="H173" s="9">
        <v>0</v>
      </c>
      <c r="I173" s="9">
        <v>0</v>
      </c>
      <c r="J173" s="9">
        <v>0</v>
      </c>
      <c r="K173" s="72">
        <v>0</v>
      </c>
      <c r="L173" s="72">
        <v>0</v>
      </c>
      <c r="M173" s="72">
        <v>0</v>
      </c>
      <c r="N173" s="97">
        <v>21468</v>
      </c>
      <c r="O173" s="46" t="s">
        <v>2378</v>
      </c>
      <c r="P173" s="12">
        <f t="shared" ref="P173:W173" si="44">SUM(P174:P179)</f>
        <v>0</v>
      </c>
      <c r="Q173" s="48">
        <f>SUM(Q174:Q179)</f>
        <v>0</v>
      </c>
      <c r="R173" s="48">
        <f>SUM(R174:R179)</f>
        <v>0</v>
      </c>
      <c r="S173" s="12">
        <f>SUM(S174:S179)</f>
        <v>0</v>
      </c>
      <c r="T173" s="12">
        <f>SUM(T174:T179)</f>
        <v>0</v>
      </c>
      <c r="U173" s="48">
        <f>SUM(U174:U179)</f>
        <v>0</v>
      </c>
      <c r="V173" s="48">
        <f>SUM(V174:V179)</f>
        <v>0</v>
      </c>
      <c r="W173" s="48">
        <f>SUM(W174:W179)</f>
        <v>0</v>
      </c>
      <c r="X173" s="27">
        <v>1030171</v>
      </c>
      <c r="Y173" s="46" t="s">
        <v>2379</v>
      </c>
      <c r="Z173" s="9">
        <v>0</v>
      </c>
      <c r="AA173" s="12">
        <f>SUM(C173:M173)-SUM(P173:W173)-Z173-I173</f>
        <v>0</v>
      </c>
    </row>
    <row r="174" ht="18.75" customHeight="1" spans="1:27">
      <c r="A174" s="27"/>
      <c r="B174" s="46"/>
      <c r="C174" s="34"/>
      <c r="D174" s="34"/>
      <c r="E174" s="34"/>
      <c r="F174" s="81"/>
      <c r="G174" s="34"/>
      <c r="H174" s="34"/>
      <c r="I174" s="34"/>
      <c r="J174" s="34"/>
      <c r="K174" s="34"/>
      <c r="L174" s="34"/>
      <c r="M174" s="34"/>
      <c r="N174" s="97">
        <v>2146801</v>
      </c>
      <c r="O174" s="27" t="s">
        <v>2380</v>
      </c>
      <c r="P174" s="9">
        <v>0</v>
      </c>
      <c r="Q174" s="72">
        <v>0</v>
      </c>
      <c r="R174" s="72">
        <v>0</v>
      </c>
      <c r="S174" s="50">
        <v>0</v>
      </c>
      <c r="T174" s="50">
        <v>0</v>
      </c>
      <c r="U174" s="72">
        <v>0</v>
      </c>
      <c r="V174" s="72">
        <v>0</v>
      </c>
      <c r="W174" s="72">
        <v>0</v>
      </c>
      <c r="X174" s="27"/>
      <c r="Y174" s="46"/>
      <c r="Z174" s="81"/>
      <c r="AA174" s="34"/>
    </row>
    <row r="175" ht="18.75" customHeight="1" spans="1:27">
      <c r="A175" s="27"/>
      <c r="B175" s="46"/>
      <c r="C175" s="34"/>
      <c r="D175" s="34"/>
      <c r="E175" s="34"/>
      <c r="F175" s="81"/>
      <c r="G175" s="34"/>
      <c r="H175" s="34"/>
      <c r="I175" s="34"/>
      <c r="J175" s="34"/>
      <c r="K175" s="34"/>
      <c r="L175" s="34"/>
      <c r="M175" s="34"/>
      <c r="N175" s="97">
        <v>2146802</v>
      </c>
      <c r="O175" s="27" t="s">
        <v>2381</v>
      </c>
      <c r="P175" s="9">
        <v>0</v>
      </c>
      <c r="Q175" s="72">
        <v>0</v>
      </c>
      <c r="R175" s="72">
        <v>0</v>
      </c>
      <c r="S175" s="50">
        <v>0</v>
      </c>
      <c r="T175" s="50">
        <v>0</v>
      </c>
      <c r="U175" s="72">
        <v>0</v>
      </c>
      <c r="V175" s="72">
        <v>0</v>
      </c>
      <c r="W175" s="72">
        <v>0</v>
      </c>
      <c r="X175" s="27"/>
      <c r="Y175" s="46"/>
      <c r="Z175" s="81"/>
      <c r="AA175" s="34"/>
    </row>
    <row r="176" ht="18.75" customHeight="1" spans="1:27">
      <c r="A176" s="27"/>
      <c r="B176" s="46"/>
      <c r="C176" s="34"/>
      <c r="D176" s="34"/>
      <c r="E176" s="34"/>
      <c r="F176" s="81"/>
      <c r="G176" s="34"/>
      <c r="H176" s="34"/>
      <c r="I176" s="34"/>
      <c r="J176" s="34"/>
      <c r="K176" s="34"/>
      <c r="L176" s="34"/>
      <c r="M176" s="34"/>
      <c r="N176" s="97">
        <v>2146803</v>
      </c>
      <c r="O176" s="27" t="s">
        <v>2382</v>
      </c>
      <c r="P176" s="9">
        <v>0</v>
      </c>
      <c r="Q176" s="72">
        <v>0</v>
      </c>
      <c r="R176" s="72">
        <v>0</v>
      </c>
      <c r="S176" s="50">
        <v>0</v>
      </c>
      <c r="T176" s="50">
        <v>0</v>
      </c>
      <c r="U176" s="72">
        <v>0</v>
      </c>
      <c r="V176" s="72">
        <v>0</v>
      </c>
      <c r="W176" s="72">
        <v>0</v>
      </c>
      <c r="X176" s="27"/>
      <c r="Y176" s="46"/>
      <c r="Z176" s="81"/>
      <c r="AA176" s="34"/>
    </row>
    <row r="177" ht="18.75" customHeight="1" spans="1:27">
      <c r="A177" s="27"/>
      <c r="B177" s="46"/>
      <c r="C177" s="34"/>
      <c r="D177" s="34"/>
      <c r="E177" s="34"/>
      <c r="F177" s="81"/>
      <c r="G177" s="34"/>
      <c r="H177" s="34"/>
      <c r="I177" s="34"/>
      <c r="J177" s="34"/>
      <c r="K177" s="34"/>
      <c r="L177" s="34"/>
      <c r="M177" s="34"/>
      <c r="N177" s="97">
        <v>2146804</v>
      </c>
      <c r="O177" s="27" t="s">
        <v>2383</v>
      </c>
      <c r="P177" s="9">
        <v>0</v>
      </c>
      <c r="Q177" s="72">
        <v>0</v>
      </c>
      <c r="R177" s="72">
        <v>0</v>
      </c>
      <c r="S177" s="50">
        <v>0</v>
      </c>
      <c r="T177" s="50">
        <v>0</v>
      </c>
      <c r="U177" s="72">
        <v>0</v>
      </c>
      <c r="V177" s="72">
        <v>0</v>
      </c>
      <c r="W177" s="72">
        <v>0</v>
      </c>
      <c r="X177" s="27"/>
      <c r="Y177" s="46"/>
      <c r="Z177" s="81"/>
      <c r="AA177" s="34"/>
    </row>
    <row r="178" ht="18.75" customHeight="1" spans="1:27">
      <c r="A178" s="27"/>
      <c r="B178" s="46"/>
      <c r="C178" s="34"/>
      <c r="D178" s="34"/>
      <c r="E178" s="34"/>
      <c r="F178" s="81"/>
      <c r="G178" s="34"/>
      <c r="H178" s="34"/>
      <c r="I178" s="34"/>
      <c r="J178" s="34"/>
      <c r="K178" s="34"/>
      <c r="L178" s="34"/>
      <c r="M178" s="34"/>
      <c r="N178" s="97">
        <v>2146805</v>
      </c>
      <c r="O178" s="27" t="s">
        <v>2384</v>
      </c>
      <c r="P178" s="9">
        <v>0</v>
      </c>
      <c r="Q178" s="72">
        <v>0</v>
      </c>
      <c r="R178" s="72">
        <v>0</v>
      </c>
      <c r="S178" s="50">
        <v>0</v>
      </c>
      <c r="T178" s="50">
        <v>0</v>
      </c>
      <c r="U178" s="72">
        <v>0</v>
      </c>
      <c r="V178" s="72">
        <v>0</v>
      </c>
      <c r="W178" s="72">
        <v>0</v>
      </c>
      <c r="X178" s="27"/>
      <c r="Y178" s="46"/>
      <c r="Z178" s="81"/>
      <c r="AA178" s="34"/>
    </row>
    <row r="179" ht="18.75" customHeight="1" spans="1:27">
      <c r="A179" s="27"/>
      <c r="B179" s="46"/>
      <c r="C179" s="38"/>
      <c r="D179" s="34"/>
      <c r="E179" s="34"/>
      <c r="F179" s="38"/>
      <c r="G179" s="34"/>
      <c r="H179" s="34"/>
      <c r="I179" s="34"/>
      <c r="J179" s="34"/>
      <c r="K179" s="34"/>
      <c r="L179" s="34"/>
      <c r="M179" s="34"/>
      <c r="N179" s="97">
        <v>2146899</v>
      </c>
      <c r="O179" s="27" t="s">
        <v>2385</v>
      </c>
      <c r="P179" s="50">
        <v>0</v>
      </c>
      <c r="Q179" s="72">
        <v>0</v>
      </c>
      <c r="R179" s="72">
        <v>0</v>
      </c>
      <c r="S179" s="50">
        <v>0</v>
      </c>
      <c r="T179" s="50">
        <v>0</v>
      </c>
      <c r="U179" s="72">
        <v>0</v>
      </c>
      <c r="V179" s="72">
        <v>0</v>
      </c>
      <c r="W179" s="72">
        <v>0</v>
      </c>
      <c r="X179" s="27" t="s">
        <v>2386</v>
      </c>
      <c r="Y179" s="46"/>
      <c r="Z179" s="81"/>
      <c r="AA179" s="34"/>
    </row>
    <row r="180" ht="18.75" customHeight="1" spans="1:27">
      <c r="A180" s="27">
        <v>1030110</v>
      </c>
      <c r="B180" s="46" t="s">
        <v>2387</v>
      </c>
      <c r="C180" s="9">
        <v>0</v>
      </c>
      <c r="D180" s="13">
        <v>0</v>
      </c>
      <c r="E180" s="13">
        <v>0</v>
      </c>
      <c r="F180" s="9">
        <v>0</v>
      </c>
      <c r="G180" s="50">
        <v>0</v>
      </c>
      <c r="H180" s="9">
        <v>0</v>
      </c>
      <c r="I180" s="9">
        <v>0</v>
      </c>
      <c r="J180" s="9">
        <v>0</v>
      </c>
      <c r="K180" s="72">
        <v>0</v>
      </c>
      <c r="L180" s="72">
        <v>0</v>
      </c>
      <c r="M180" s="72">
        <v>0</v>
      </c>
      <c r="N180" s="97">
        <v>21469</v>
      </c>
      <c r="O180" s="46" t="s">
        <v>2388</v>
      </c>
      <c r="P180" s="12">
        <f t="shared" ref="P180:W180" si="45">SUM(P181:P188)</f>
        <v>0</v>
      </c>
      <c r="Q180" s="48">
        <f>SUM(Q181:Q188)</f>
        <v>0</v>
      </c>
      <c r="R180" s="48">
        <f>SUM(R181:R188)</f>
        <v>0</v>
      </c>
      <c r="S180" s="12">
        <f>SUM(S181:S188)</f>
        <v>0</v>
      </c>
      <c r="T180" s="12">
        <f>SUM(T181:T188)</f>
        <v>0</v>
      </c>
      <c r="U180" s="48">
        <f>SUM(U181:U188)</f>
        <v>0</v>
      </c>
      <c r="V180" s="48">
        <f>SUM(V181:V188)</f>
        <v>0</v>
      </c>
      <c r="W180" s="48">
        <f>SUM(W181:W188)</f>
        <v>0</v>
      </c>
      <c r="X180" s="27">
        <v>1030110</v>
      </c>
      <c r="Y180" s="46" t="s">
        <v>2389</v>
      </c>
      <c r="Z180" s="9">
        <v>0</v>
      </c>
      <c r="AA180" s="12">
        <f>SUM(C180:M180)-SUM(P180:W180)-Z180-I180</f>
        <v>0</v>
      </c>
    </row>
    <row r="181" ht="18.75" customHeight="1" spans="1:27">
      <c r="A181" s="27"/>
      <c r="B181" s="46"/>
      <c r="C181" s="34"/>
      <c r="D181" s="34"/>
      <c r="E181" s="34"/>
      <c r="F181" s="81"/>
      <c r="G181" s="34"/>
      <c r="H181" s="34"/>
      <c r="I181" s="34"/>
      <c r="J181" s="34"/>
      <c r="K181" s="34"/>
      <c r="L181" s="34"/>
      <c r="M181" s="34"/>
      <c r="N181" s="97">
        <v>2146901</v>
      </c>
      <c r="O181" s="27" t="s">
        <v>2390</v>
      </c>
      <c r="P181" s="9">
        <v>0</v>
      </c>
      <c r="Q181" s="72">
        <v>0</v>
      </c>
      <c r="R181" s="72">
        <v>0</v>
      </c>
      <c r="S181" s="50">
        <v>0</v>
      </c>
      <c r="T181" s="50">
        <v>0</v>
      </c>
      <c r="U181" s="72">
        <v>0</v>
      </c>
      <c r="V181" s="72">
        <v>0</v>
      </c>
      <c r="W181" s="72">
        <v>0</v>
      </c>
      <c r="X181" s="27"/>
      <c r="Y181" s="46"/>
      <c r="Z181" s="81"/>
      <c r="AA181" s="34"/>
    </row>
    <row r="182" ht="18.75" customHeight="1" spans="1:27">
      <c r="A182" s="27"/>
      <c r="B182" s="46"/>
      <c r="C182" s="34"/>
      <c r="D182" s="34"/>
      <c r="E182" s="34"/>
      <c r="F182" s="81"/>
      <c r="G182" s="34"/>
      <c r="H182" s="34"/>
      <c r="I182" s="34"/>
      <c r="J182" s="34"/>
      <c r="K182" s="34"/>
      <c r="L182" s="34"/>
      <c r="M182" s="34"/>
      <c r="N182" s="97">
        <v>2146902</v>
      </c>
      <c r="O182" s="27" t="s">
        <v>2391</v>
      </c>
      <c r="P182" s="9">
        <v>0</v>
      </c>
      <c r="Q182" s="72">
        <v>0</v>
      </c>
      <c r="R182" s="72">
        <v>0</v>
      </c>
      <c r="S182" s="50">
        <v>0</v>
      </c>
      <c r="T182" s="50">
        <v>0</v>
      </c>
      <c r="U182" s="72">
        <v>0</v>
      </c>
      <c r="V182" s="72">
        <v>0</v>
      </c>
      <c r="W182" s="72">
        <v>0</v>
      </c>
      <c r="X182" s="27"/>
      <c r="Y182" s="46"/>
      <c r="Z182" s="81"/>
      <c r="AA182" s="34"/>
    </row>
    <row r="183" ht="18.75" customHeight="1" spans="1:27">
      <c r="A183" s="27"/>
      <c r="B183" s="46"/>
      <c r="C183" s="34"/>
      <c r="D183" s="34"/>
      <c r="E183" s="34"/>
      <c r="F183" s="81"/>
      <c r="G183" s="34"/>
      <c r="H183" s="34"/>
      <c r="I183" s="34"/>
      <c r="J183" s="34"/>
      <c r="K183" s="34"/>
      <c r="L183" s="34"/>
      <c r="M183" s="34"/>
      <c r="N183" s="97">
        <v>2146903</v>
      </c>
      <c r="O183" s="27" t="s">
        <v>2392</v>
      </c>
      <c r="P183" s="9">
        <v>0</v>
      </c>
      <c r="Q183" s="72">
        <v>0</v>
      </c>
      <c r="R183" s="72">
        <v>0</v>
      </c>
      <c r="S183" s="50">
        <v>0</v>
      </c>
      <c r="T183" s="50">
        <v>0</v>
      </c>
      <c r="U183" s="72">
        <v>0</v>
      </c>
      <c r="V183" s="72">
        <v>0</v>
      </c>
      <c r="W183" s="72">
        <v>0</v>
      </c>
      <c r="X183" s="27"/>
      <c r="Y183" s="46"/>
      <c r="Z183" s="81"/>
      <c r="AA183" s="34"/>
    </row>
    <row r="184" ht="18.75" customHeight="1" spans="1:27">
      <c r="A184" s="27"/>
      <c r="B184" s="46"/>
      <c r="C184" s="34"/>
      <c r="D184" s="34"/>
      <c r="E184" s="34"/>
      <c r="F184" s="81"/>
      <c r="G184" s="34"/>
      <c r="H184" s="34"/>
      <c r="I184" s="34"/>
      <c r="J184" s="34"/>
      <c r="K184" s="34"/>
      <c r="L184" s="34"/>
      <c r="M184" s="34"/>
      <c r="N184" s="97">
        <v>2146904</v>
      </c>
      <c r="O184" s="27" t="s">
        <v>2393</v>
      </c>
      <c r="P184" s="9">
        <v>0</v>
      </c>
      <c r="Q184" s="72">
        <v>0</v>
      </c>
      <c r="R184" s="72">
        <v>0</v>
      </c>
      <c r="S184" s="50">
        <v>0</v>
      </c>
      <c r="T184" s="50">
        <v>0</v>
      </c>
      <c r="U184" s="72">
        <v>0</v>
      </c>
      <c r="V184" s="72">
        <v>0</v>
      </c>
      <c r="W184" s="72">
        <v>0</v>
      </c>
      <c r="X184" s="27"/>
      <c r="Y184" s="46"/>
      <c r="Z184" s="81"/>
      <c r="AA184" s="34"/>
    </row>
    <row r="185" ht="18.75" customHeight="1" spans="1:27">
      <c r="A185" s="27"/>
      <c r="B185" s="46"/>
      <c r="C185" s="34"/>
      <c r="D185" s="34"/>
      <c r="E185" s="34"/>
      <c r="F185" s="81"/>
      <c r="G185" s="34"/>
      <c r="H185" s="34"/>
      <c r="I185" s="34"/>
      <c r="J185" s="34"/>
      <c r="K185" s="34"/>
      <c r="L185" s="34"/>
      <c r="M185" s="34"/>
      <c r="N185" s="97">
        <v>2146906</v>
      </c>
      <c r="O185" s="27" t="s">
        <v>2394</v>
      </c>
      <c r="P185" s="9">
        <v>0</v>
      </c>
      <c r="Q185" s="72">
        <v>0</v>
      </c>
      <c r="R185" s="72">
        <v>0</v>
      </c>
      <c r="S185" s="50">
        <v>0</v>
      </c>
      <c r="T185" s="50">
        <v>0</v>
      </c>
      <c r="U185" s="72">
        <v>0</v>
      </c>
      <c r="V185" s="72">
        <v>0</v>
      </c>
      <c r="W185" s="72">
        <v>0</v>
      </c>
      <c r="X185" s="27"/>
      <c r="Y185" s="46"/>
      <c r="Z185" s="81"/>
      <c r="AA185" s="34"/>
    </row>
    <row r="186" ht="18.75" customHeight="1" spans="1:27">
      <c r="A186" s="27"/>
      <c r="B186" s="46"/>
      <c r="C186" s="34"/>
      <c r="D186" s="34"/>
      <c r="E186" s="34"/>
      <c r="F186" s="81"/>
      <c r="G186" s="34"/>
      <c r="H186" s="34"/>
      <c r="I186" s="34"/>
      <c r="J186" s="34"/>
      <c r="K186" s="34"/>
      <c r="L186" s="34"/>
      <c r="M186" s="34"/>
      <c r="N186" s="97">
        <v>2146907</v>
      </c>
      <c r="O186" s="27" t="s">
        <v>2395</v>
      </c>
      <c r="P186" s="9">
        <v>0</v>
      </c>
      <c r="Q186" s="72">
        <v>0</v>
      </c>
      <c r="R186" s="72">
        <v>0</v>
      </c>
      <c r="S186" s="50">
        <v>0</v>
      </c>
      <c r="T186" s="50">
        <v>0</v>
      </c>
      <c r="U186" s="72">
        <v>0</v>
      </c>
      <c r="V186" s="72">
        <v>0</v>
      </c>
      <c r="W186" s="72">
        <v>0</v>
      </c>
      <c r="X186" s="27"/>
      <c r="Y186" s="46"/>
      <c r="Z186" s="81"/>
      <c r="AA186" s="34"/>
    </row>
    <row r="187" ht="18.75" customHeight="1" spans="1:27">
      <c r="A187" s="27"/>
      <c r="B187" s="46"/>
      <c r="C187" s="34"/>
      <c r="D187" s="34"/>
      <c r="E187" s="34"/>
      <c r="F187" s="81"/>
      <c r="G187" s="34"/>
      <c r="H187" s="34"/>
      <c r="I187" s="34"/>
      <c r="J187" s="34"/>
      <c r="K187" s="34"/>
      <c r="L187" s="34"/>
      <c r="M187" s="34"/>
      <c r="N187" s="97">
        <v>2146908</v>
      </c>
      <c r="O187" s="27" t="s">
        <v>2396</v>
      </c>
      <c r="P187" s="9">
        <v>0</v>
      </c>
      <c r="Q187" s="72">
        <v>0</v>
      </c>
      <c r="R187" s="72">
        <v>0</v>
      </c>
      <c r="S187" s="50">
        <v>0</v>
      </c>
      <c r="T187" s="50">
        <v>0</v>
      </c>
      <c r="U187" s="72">
        <v>0</v>
      </c>
      <c r="V187" s="72">
        <v>0</v>
      </c>
      <c r="W187" s="72">
        <v>0</v>
      </c>
      <c r="X187" s="27"/>
      <c r="Y187" s="46"/>
      <c r="Z187" s="81"/>
      <c r="AA187" s="34"/>
    </row>
    <row r="188" ht="18.75" customHeight="1" spans="1:27">
      <c r="A188" s="27"/>
      <c r="B188" s="46"/>
      <c r="C188" s="38"/>
      <c r="D188" s="34"/>
      <c r="E188" s="34"/>
      <c r="F188" s="38"/>
      <c r="G188" s="34"/>
      <c r="H188" s="34"/>
      <c r="I188" s="34"/>
      <c r="J188" s="34"/>
      <c r="K188" s="34"/>
      <c r="L188" s="34"/>
      <c r="M188" s="34"/>
      <c r="N188" s="97">
        <v>2146999</v>
      </c>
      <c r="O188" s="27" t="s">
        <v>2397</v>
      </c>
      <c r="P188" s="50">
        <v>0</v>
      </c>
      <c r="Q188" s="72">
        <v>0</v>
      </c>
      <c r="R188" s="72">
        <v>0</v>
      </c>
      <c r="S188" s="50">
        <v>0</v>
      </c>
      <c r="T188" s="50">
        <v>0</v>
      </c>
      <c r="U188" s="72">
        <v>0</v>
      </c>
      <c r="V188" s="72">
        <v>0</v>
      </c>
      <c r="W188" s="72">
        <v>0</v>
      </c>
      <c r="X188" s="27"/>
      <c r="Y188" s="46"/>
      <c r="Z188" s="81"/>
      <c r="AA188" s="34"/>
    </row>
    <row r="189" ht="18.75" customHeight="1" spans="1:27">
      <c r="A189" s="27">
        <v>1030118</v>
      </c>
      <c r="B189" s="46" t="s">
        <v>2398</v>
      </c>
      <c r="C189" s="9">
        <v>0</v>
      </c>
      <c r="D189" s="13">
        <v>0</v>
      </c>
      <c r="E189" s="13">
        <v>0</v>
      </c>
      <c r="F189" s="9">
        <v>0</v>
      </c>
      <c r="G189" s="50">
        <v>0</v>
      </c>
      <c r="H189" s="9">
        <v>0</v>
      </c>
      <c r="I189" s="9">
        <v>0</v>
      </c>
      <c r="J189" s="9">
        <v>0</v>
      </c>
      <c r="K189" s="72">
        <v>0</v>
      </c>
      <c r="L189" s="72">
        <v>0</v>
      </c>
      <c r="M189" s="72">
        <v>0</v>
      </c>
      <c r="N189" s="97"/>
      <c r="O189" s="46" t="s">
        <v>2399</v>
      </c>
      <c r="P189" s="12">
        <f t="shared" ref="P189:W189" si="46">SUM(P190,P197,P198)</f>
        <v>0</v>
      </c>
      <c r="Q189" s="48">
        <f>SUM(Q190,Q197,Q198)</f>
        <v>0</v>
      </c>
      <c r="R189" s="48">
        <f>SUM(R190,R197,R198)</f>
        <v>0</v>
      </c>
      <c r="S189" s="12">
        <f>SUM(S190,S197,S198)</f>
        <v>0</v>
      </c>
      <c r="T189" s="12">
        <f>SUM(T190,T197,T198)</f>
        <v>0</v>
      </c>
      <c r="U189" s="48">
        <f>SUM(U190,U197,U198)</f>
        <v>0</v>
      </c>
      <c r="V189" s="48">
        <f>SUM(V190,V197,V198)</f>
        <v>0</v>
      </c>
      <c r="W189" s="48">
        <f>SUM(W190,W197,W198)</f>
        <v>0</v>
      </c>
      <c r="X189" s="27">
        <v>1030118</v>
      </c>
      <c r="Y189" s="46" t="s">
        <v>2400</v>
      </c>
      <c r="Z189" s="9">
        <v>0</v>
      </c>
      <c r="AA189" s="12">
        <f>SUM(C189:M189)-SUM(P189:W189)-Z189-I189</f>
        <v>0</v>
      </c>
    </row>
    <row r="190" ht="18.75" customHeight="1" spans="1:27">
      <c r="A190" s="27"/>
      <c r="B190" s="46"/>
      <c r="C190" s="38"/>
      <c r="D190" s="34"/>
      <c r="E190" s="34"/>
      <c r="F190" s="38"/>
      <c r="G190" s="34"/>
      <c r="H190" s="34"/>
      <c r="I190" s="34"/>
      <c r="J190" s="34"/>
      <c r="K190" s="34" t="s">
        <v>2401</v>
      </c>
      <c r="L190" s="34"/>
      <c r="M190" s="34"/>
      <c r="N190" s="97">
        <v>21560</v>
      </c>
      <c r="O190" s="46" t="s">
        <v>2402</v>
      </c>
      <c r="P190" s="12">
        <f t="shared" ref="P190:W190" si="47">SUM(P191:P196)</f>
        <v>0</v>
      </c>
      <c r="Q190" s="48">
        <f>SUM(Q191:Q196)</f>
        <v>0</v>
      </c>
      <c r="R190" s="48">
        <f>SUM(R191:R196)</f>
        <v>0</v>
      </c>
      <c r="S190" s="12">
        <f>SUM(S191:S196)</f>
        <v>0</v>
      </c>
      <c r="T190" s="12">
        <f>SUM(T191:T196)</f>
        <v>0</v>
      </c>
      <c r="U190" s="48">
        <f>SUM(U191:U196)</f>
        <v>0</v>
      </c>
      <c r="V190" s="48">
        <f>SUM(V191:V196)</f>
        <v>0</v>
      </c>
      <c r="W190" s="48">
        <f>SUM(W191:W196)</f>
        <v>0</v>
      </c>
      <c r="X190" s="27"/>
      <c r="Y190" s="46"/>
      <c r="Z190" s="81"/>
      <c r="AA190" s="38"/>
    </row>
    <row r="191" ht="18.75" customHeight="1" spans="1:27">
      <c r="A191" s="27"/>
      <c r="B191" s="46"/>
      <c r="C191" s="38"/>
      <c r="D191" s="34"/>
      <c r="E191" s="34"/>
      <c r="F191" s="38"/>
      <c r="G191" s="34"/>
      <c r="H191" s="34"/>
      <c r="I191" s="34"/>
      <c r="J191" s="34"/>
      <c r="K191" s="34"/>
      <c r="L191" s="34"/>
      <c r="M191" s="34"/>
      <c r="N191" s="97">
        <v>2156001</v>
      </c>
      <c r="O191" s="27" t="s">
        <v>2403</v>
      </c>
      <c r="P191" s="9">
        <v>0</v>
      </c>
      <c r="Q191" s="72">
        <v>0</v>
      </c>
      <c r="R191" s="72">
        <v>0</v>
      </c>
      <c r="S191" s="50">
        <v>0</v>
      </c>
      <c r="T191" s="50">
        <v>0</v>
      </c>
      <c r="U191" s="72">
        <v>0</v>
      </c>
      <c r="V191" s="72">
        <v>0</v>
      </c>
      <c r="W191" s="72">
        <v>0</v>
      </c>
      <c r="X191" s="27"/>
      <c r="Y191" s="46"/>
      <c r="Z191" s="81"/>
      <c r="AA191" s="38"/>
    </row>
    <row r="192" ht="18.75" customHeight="1" spans="1:27">
      <c r="A192" s="27"/>
      <c r="B192" s="46"/>
      <c r="C192" s="38"/>
      <c r="D192" s="34"/>
      <c r="E192" s="34"/>
      <c r="F192" s="38"/>
      <c r="G192" s="34"/>
      <c r="H192" s="34"/>
      <c r="I192" s="34"/>
      <c r="J192" s="34"/>
      <c r="K192" s="34"/>
      <c r="L192" s="34"/>
      <c r="M192" s="34"/>
      <c r="N192" s="97">
        <v>2156002</v>
      </c>
      <c r="O192" s="27" t="s">
        <v>2404</v>
      </c>
      <c r="P192" s="9">
        <v>0</v>
      </c>
      <c r="Q192" s="72">
        <v>0</v>
      </c>
      <c r="R192" s="72">
        <v>0</v>
      </c>
      <c r="S192" s="50">
        <v>0</v>
      </c>
      <c r="T192" s="50">
        <v>0</v>
      </c>
      <c r="U192" s="72">
        <v>0</v>
      </c>
      <c r="V192" s="72">
        <v>0</v>
      </c>
      <c r="W192" s="72">
        <v>0</v>
      </c>
      <c r="X192" s="27"/>
      <c r="Y192" s="46"/>
      <c r="Z192" s="81"/>
      <c r="AA192" s="38"/>
    </row>
    <row r="193" ht="18.75" customHeight="1" spans="1:27">
      <c r="A193" s="27"/>
      <c r="B193" s="46"/>
      <c r="C193" s="38"/>
      <c r="D193" s="34"/>
      <c r="E193" s="34"/>
      <c r="F193" s="38"/>
      <c r="G193" s="34"/>
      <c r="H193" s="34"/>
      <c r="I193" s="34"/>
      <c r="J193" s="34"/>
      <c r="K193" s="34"/>
      <c r="L193" s="34"/>
      <c r="M193" s="34"/>
      <c r="N193" s="97">
        <v>2156003</v>
      </c>
      <c r="O193" s="27" t="s">
        <v>2405</v>
      </c>
      <c r="P193" s="9">
        <v>0</v>
      </c>
      <c r="Q193" s="72">
        <v>0</v>
      </c>
      <c r="R193" s="72">
        <v>0</v>
      </c>
      <c r="S193" s="50">
        <v>0</v>
      </c>
      <c r="T193" s="50">
        <v>0</v>
      </c>
      <c r="U193" s="72">
        <v>0</v>
      </c>
      <c r="V193" s="72">
        <v>0</v>
      </c>
      <c r="W193" s="72">
        <v>0</v>
      </c>
      <c r="X193" s="27"/>
      <c r="Y193" s="46"/>
      <c r="Z193" s="81"/>
      <c r="AA193" s="38"/>
    </row>
    <row r="194" ht="18.75" customHeight="1" spans="1:27">
      <c r="A194" s="27"/>
      <c r="B194" s="46"/>
      <c r="C194" s="38"/>
      <c r="D194" s="34"/>
      <c r="E194" s="34"/>
      <c r="F194" s="38"/>
      <c r="G194" s="34"/>
      <c r="H194" s="34"/>
      <c r="I194" s="34"/>
      <c r="J194" s="34"/>
      <c r="K194" s="34"/>
      <c r="L194" s="34"/>
      <c r="M194" s="34"/>
      <c r="N194" s="97">
        <v>2156004</v>
      </c>
      <c r="O194" s="27" t="s">
        <v>2406</v>
      </c>
      <c r="P194" s="9">
        <v>0</v>
      </c>
      <c r="Q194" s="72">
        <v>0</v>
      </c>
      <c r="R194" s="72">
        <v>0</v>
      </c>
      <c r="S194" s="50">
        <v>0</v>
      </c>
      <c r="T194" s="50">
        <v>0</v>
      </c>
      <c r="U194" s="72">
        <v>0</v>
      </c>
      <c r="V194" s="72">
        <v>0</v>
      </c>
      <c r="W194" s="72">
        <v>0</v>
      </c>
      <c r="X194" s="27"/>
      <c r="Y194" s="46"/>
      <c r="Z194" s="81"/>
      <c r="AA194" s="38"/>
    </row>
    <row r="195" ht="18.75" customHeight="1" spans="1:27">
      <c r="A195" s="27"/>
      <c r="B195" s="46"/>
      <c r="C195" s="38"/>
      <c r="D195" s="34"/>
      <c r="E195" s="34"/>
      <c r="F195" s="38"/>
      <c r="G195" s="34"/>
      <c r="H195" s="34"/>
      <c r="I195" s="34"/>
      <c r="J195" s="34"/>
      <c r="K195" s="34"/>
      <c r="L195" s="34"/>
      <c r="M195" s="34"/>
      <c r="N195" s="97">
        <v>2156005</v>
      </c>
      <c r="O195" s="27" t="s">
        <v>2407</v>
      </c>
      <c r="P195" s="9">
        <v>0</v>
      </c>
      <c r="Q195" s="72">
        <v>0</v>
      </c>
      <c r="R195" s="72">
        <v>0</v>
      </c>
      <c r="S195" s="50">
        <v>0</v>
      </c>
      <c r="T195" s="50">
        <v>0</v>
      </c>
      <c r="U195" s="72">
        <v>0</v>
      </c>
      <c r="V195" s="72">
        <v>0</v>
      </c>
      <c r="W195" s="72">
        <v>0</v>
      </c>
      <c r="X195" s="27"/>
      <c r="Y195" s="46"/>
      <c r="Z195" s="81"/>
      <c r="AA195" s="38"/>
    </row>
    <row r="196" ht="18.75" customHeight="1" spans="1:27">
      <c r="A196" s="27"/>
      <c r="B196" s="46"/>
      <c r="C196" s="38"/>
      <c r="D196" s="34"/>
      <c r="E196" s="34"/>
      <c r="F196" s="38"/>
      <c r="G196" s="34"/>
      <c r="H196" s="34"/>
      <c r="I196" s="34"/>
      <c r="J196" s="34"/>
      <c r="K196" s="34"/>
      <c r="L196" s="34"/>
      <c r="M196" s="34"/>
      <c r="N196" s="97">
        <v>2156099</v>
      </c>
      <c r="O196" s="27" t="s">
        <v>2408</v>
      </c>
      <c r="P196" s="9">
        <v>0</v>
      </c>
      <c r="Q196" s="72">
        <v>0</v>
      </c>
      <c r="R196" s="72">
        <v>0</v>
      </c>
      <c r="S196" s="50">
        <v>0</v>
      </c>
      <c r="T196" s="50">
        <v>0</v>
      </c>
      <c r="U196" s="72">
        <v>0</v>
      </c>
      <c r="V196" s="72">
        <v>0</v>
      </c>
      <c r="W196" s="72">
        <v>0</v>
      </c>
      <c r="X196" s="27"/>
      <c r="Y196" s="46"/>
      <c r="Z196" s="81"/>
      <c r="AA196" s="38"/>
    </row>
    <row r="197" ht="18.75" customHeight="1" spans="1:27">
      <c r="A197" s="27"/>
      <c r="B197" s="46"/>
      <c r="C197" s="38"/>
      <c r="D197" s="34"/>
      <c r="E197" s="34"/>
      <c r="F197" s="38"/>
      <c r="G197" s="34"/>
      <c r="H197" s="34"/>
      <c r="I197" s="34"/>
      <c r="J197" s="34"/>
      <c r="K197" s="34"/>
      <c r="L197" s="34"/>
      <c r="M197" s="34"/>
      <c r="N197" s="97">
        <v>2320403</v>
      </c>
      <c r="O197" s="46" t="s">
        <v>2409</v>
      </c>
      <c r="P197" s="9">
        <v>0</v>
      </c>
      <c r="Q197" s="72">
        <v>0</v>
      </c>
      <c r="R197" s="72">
        <v>0</v>
      </c>
      <c r="S197" s="50">
        <v>0</v>
      </c>
      <c r="T197" s="50">
        <v>0</v>
      </c>
      <c r="U197" s="72">
        <v>0</v>
      </c>
      <c r="V197" s="72">
        <v>0</v>
      </c>
      <c r="W197" s="72">
        <v>0</v>
      </c>
      <c r="X197" s="27"/>
      <c r="Y197" s="46"/>
      <c r="Z197" s="81"/>
      <c r="AA197" s="38"/>
    </row>
    <row r="198" ht="18.75" customHeight="1" spans="1:27">
      <c r="A198" s="27"/>
      <c r="B198" s="46"/>
      <c r="C198" s="38"/>
      <c r="D198" s="34"/>
      <c r="E198" s="34"/>
      <c r="F198" s="38"/>
      <c r="G198" s="34"/>
      <c r="H198" s="34"/>
      <c r="I198" s="34"/>
      <c r="J198" s="34"/>
      <c r="K198" s="34"/>
      <c r="L198" s="34"/>
      <c r="M198" s="34"/>
      <c r="N198" s="97">
        <v>2330403</v>
      </c>
      <c r="O198" s="46" t="s">
        <v>2410</v>
      </c>
      <c r="P198" s="50">
        <v>0</v>
      </c>
      <c r="Q198" s="72">
        <v>0</v>
      </c>
      <c r="R198" s="72">
        <v>0</v>
      </c>
      <c r="S198" s="50">
        <v>0</v>
      </c>
      <c r="T198" s="50">
        <v>0</v>
      </c>
      <c r="U198" s="72">
        <v>0</v>
      </c>
      <c r="V198" s="72">
        <v>0</v>
      </c>
      <c r="W198" s="72">
        <v>0</v>
      </c>
      <c r="X198" s="27"/>
      <c r="Y198" s="46"/>
      <c r="Z198" s="81"/>
      <c r="AA198" s="38"/>
    </row>
    <row r="199" ht="18.75" customHeight="1" spans="1:27">
      <c r="A199" s="27">
        <v>1030119</v>
      </c>
      <c r="B199" s="46" t="s">
        <v>2411</v>
      </c>
      <c r="C199" s="9">
        <v>0</v>
      </c>
      <c r="D199" s="13">
        <v>0</v>
      </c>
      <c r="E199" s="13">
        <v>0</v>
      </c>
      <c r="F199" s="9">
        <v>0</v>
      </c>
      <c r="G199" s="50">
        <v>0</v>
      </c>
      <c r="H199" s="9">
        <v>0</v>
      </c>
      <c r="I199" s="9">
        <v>0</v>
      </c>
      <c r="J199" s="9">
        <v>0</v>
      </c>
      <c r="K199" s="72">
        <v>0</v>
      </c>
      <c r="L199" s="72">
        <v>0</v>
      </c>
      <c r="M199" s="72">
        <v>0</v>
      </c>
      <c r="N199" s="97"/>
      <c r="O199" s="46" t="s">
        <v>2412</v>
      </c>
      <c r="P199" s="12">
        <f t="shared" ref="P199:W199" si="48">SUM(P200,P206,P207)</f>
        <v>0</v>
      </c>
      <c r="Q199" s="48">
        <f>SUM(Q200,Q206,Q207)</f>
        <v>0</v>
      </c>
      <c r="R199" s="48">
        <f>SUM(R200,R206,R207)</f>
        <v>0</v>
      </c>
      <c r="S199" s="12">
        <f>SUM(S200,S206,S207)</f>
        <v>0</v>
      </c>
      <c r="T199" s="12">
        <f>SUM(T200,T206,T207)</f>
        <v>0</v>
      </c>
      <c r="U199" s="48">
        <f>SUM(U200,U206,U207)</f>
        <v>0</v>
      </c>
      <c r="V199" s="48">
        <f>SUM(V200,V206,V207)</f>
        <v>0</v>
      </c>
      <c r="W199" s="48">
        <f>SUM(W200,W206,W207)</f>
        <v>0</v>
      </c>
      <c r="X199" s="27">
        <v>1030119</v>
      </c>
      <c r="Y199" s="46" t="s">
        <v>2413</v>
      </c>
      <c r="Z199" s="9">
        <v>0</v>
      </c>
      <c r="AA199" s="12">
        <f>SUM(C199:M199)-SUM(P199:W199)-Z199-I199</f>
        <v>0</v>
      </c>
    </row>
    <row r="200" ht="18.75" customHeight="1" spans="1:27">
      <c r="A200" s="27"/>
      <c r="B200" s="46"/>
      <c r="C200" s="38"/>
      <c r="D200" s="34"/>
      <c r="E200" s="34"/>
      <c r="F200" s="38"/>
      <c r="G200" s="34"/>
      <c r="H200" s="34"/>
      <c r="I200" s="34"/>
      <c r="J200" s="34"/>
      <c r="K200" s="34"/>
      <c r="L200" s="34"/>
      <c r="M200" s="34"/>
      <c r="N200" s="97">
        <v>21561</v>
      </c>
      <c r="O200" s="46" t="s">
        <v>2414</v>
      </c>
      <c r="P200" s="12">
        <f t="shared" ref="P200:W200" si="49">SUM(P201:P205)</f>
        <v>0</v>
      </c>
      <c r="Q200" s="48">
        <f>SUM(Q201:Q205)</f>
        <v>0</v>
      </c>
      <c r="R200" s="48">
        <f>SUM(R201:R205)</f>
        <v>0</v>
      </c>
      <c r="S200" s="12">
        <f>SUM(S201:S205)</f>
        <v>0</v>
      </c>
      <c r="T200" s="12">
        <f>SUM(T201:T205)</f>
        <v>0</v>
      </c>
      <c r="U200" s="48">
        <f>SUM(U201:U205)</f>
        <v>0</v>
      </c>
      <c r="V200" s="48">
        <f>SUM(V201:V205)</f>
        <v>0</v>
      </c>
      <c r="W200" s="48">
        <f>SUM(W201:W205)</f>
        <v>0</v>
      </c>
      <c r="X200" s="27"/>
      <c r="Y200" s="46"/>
      <c r="Z200" s="81"/>
      <c r="AA200" s="38"/>
    </row>
    <row r="201" ht="18.75" customHeight="1" spans="1:27">
      <c r="A201" s="27"/>
      <c r="B201" s="46"/>
      <c r="C201" s="38"/>
      <c r="D201" s="34"/>
      <c r="E201" s="34"/>
      <c r="F201" s="38"/>
      <c r="G201" s="34"/>
      <c r="H201" s="34"/>
      <c r="I201" s="34"/>
      <c r="J201" s="34"/>
      <c r="K201" s="34"/>
      <c r="L201" s="34"/>
      <c r="M201" s="34"/>
      <c r="N201" s="97">
        <v>2156101</v>
      </c>
      <c r="O201" s="27" t="s">
        <v>2415</v>
      </c>
      <c r="P201" s="9">
        <v>0</v>
      </c>
      <c r="Q201" s="72">
        <v>0</v>
      </c>
      <c r="R201" s="72">
        <v>0</v>
      </c>
      <c r="S201" s="50">
        <v>0</v>
      </c>
      <c r="T201" s="50">
        <v>0</v>
      </c>
      <c r="U201" s="72">
        <v>0</v>
      </c>
      <c r="V201" s="72">
        <v>0</v>
      </c>
      <c r="W201" s="72">
        <v>0</v>
      </c>
      <c r="X201" s="27"/>
      <c r="Y201" s="46"/>
      <c r="Z201" s="81"/>
      <c r="AA201" s="38"/>
    </row>
    <row r="202" ht="18.75" customHeight="1" spans="1:27">
      <c r="A202" s="27"/>
      <c r="B202" s="46"/>
      <c r="C202" s="38"/>
      <c r="D202" s="34"/>
      <c r="E202" s="34"/>
      <c r="F202" s="38"/>
      <c r="G202" s="34"/>
      <c r="H202" s="34"/>
      <c r="I202" s="34"/>
      <c r="J202" s="34"/>
      <c r="K202" s="34"/>
      <c r="L202" s="34"/>
      <c r="M202" s="34"/>
      <c r="N202" s="97">
        <v>2156102</v>
      </c>
      <c r="O202" s="27" t="s">
        <v>2416</v>
      </c>
      <c r="P202" s="9">
        <v>0</v>
      </c>
      <c r="Q202" s="72">
        <v>0</v>
      </c>
      <c r="R202" s="72">
        <v>0</v>
      </c>
      <c r="S202" s="50">
        <v>0</v>
      </c>
      <c r="T202" s="50">
        <v>0</v>
      </c>
      <c r="U202" s="72">
        <v>0</v>
      </c>
      <c r="V202" s="72">
        <v>0</v>
      </c>
      <c r="W202" s="72">
        <v>0</v>
      </c>
      <c r="X202" s="27"/>
      <c r="Y202" s="46"/>
      <c r="Z202" s="81"/>
      <c r="AA202" s="38"/>
    </row>
    <row r="203" ht="18.75" customHeight="1" spans="1:27">
      <c r="A203" s="27"/>
      <c r="B203" s="46"/>
      <c r="C203" s="38"/>
      <c r="D203" s="34"/>
      <c r="E203" s="34"/>
      <c r="F203" s="38"/>
      <c r="G203" s="34"/>
      <c r="H203" s="34"/>
      <c r="I203" s="34"/>
      <c r="J203" s="34"/>
      <c r="K203" s="34"/>
      <c r="L203" s="34"/>
      <c r="M203" s="34"/>
      <c r="N203" s="97">
        <v>2156103</v>
      </c>
      <c r="O203" s="27" t="s">
        <v>2417</v>
      </c>
      <c r="P203" s="9">
        <v>0</v>
      </c>
      <c r="Q203" s="72">
        <v>0</v>
      </c>
      <c r="R203" s="72">
        <v>0</v>
      </c>
      <c r="S203" s="50">
        <v>0</v>
      </c>
      <c r="T203" s="50">
        <v>0</v>
      </c>
      <c r="U203" s="72">
        <v>0</v>
      </c>
      <c r="V203" s="72">
        <v>0</v>
      </c>
      <c r="W203" s="72">
        <v>0</v>
      </c>
      <c r="X203" s="27"/>
      <c r="Y203" s="46"/>
      <c r="Z203" s="81"/>
      <c r="AA203" s="38"/>
    </row>
    <row r="204" ht="18.75" customHeight="1" spans="1:27">
      <c r="A204" s="27"/>
      <c r="B204" s="46"/>
      <c r="C204" s="38"/>
      <c r="D204" s="34"/>
      <c r="E204" s="34"/>
      <c r="F204" s="38"/>
      <c r="G204" s="34"/>
      <c r="H204" s="34"/>
      <c r="I204" s="34"/>
      <c r="J204" s="34"/>
      <c r="K204" s="34"/>
      <c r="L204" s="34"/>
      <c r="M204" s="34"/>
      <c r="N204" s="97">
        <v>2156104</v>
      </c>
      <c r="O204" s="27" t="s">
        <v>2418</v>
      </c>
      <c r="P204" s="9">
        <v>0</v>
      </c>
      <c r="Q204" s="72">
        <v>0</v>
      </c>
      <c r="R204" s="72">
        <v>0</v>
      </c>
      <c r="S204" s="50">
        <v>0</v>
      </c>
      <c r="T204" s="50">
        <v>0</v>
      </c>
      <c r="U204" s="72">
        <v>0</v>
      </c>
      <c r="V204" s="72">
        <v>0</v>
      </c>
      <c r="W204" s="72">
        <v>0</v>
      </c>
      <c r="X204" s="27"/>
      <c r="Y204" s="46"/>
      <c r="Z204" s="81"/>
      <c r="AA204" s="38"/>
    </row>
    <row r="205" ht="18.75" customHeight="1" spans="1:27">
      <c r="A205" s="27"/>
      <c r="B205" s="46"/>
      <c r="C205" s="38"/>
      <c r="D205" s="34"/>
      <c r="E205" s="34"/>
      <c r="F205" s="38"/>
      <c r="G205" s="34"/>
      <c r="H205" s="34"/>
      <c r="I205" s="34"/>
      <c r="J205" s="34"/>
      <c r="K205" s="34"/>
      <c r="L205" s="34"/>
      <c r="M205" s="34"/>
      <c r="N205" s="97">
        <v>2156199</v>
      </c>
      <c r="O205" s="27" t="s">
        <v>2419</v>
      </c>
      <c r="P205" s="9">
        <v>0</v>
      </c>
      <c r="Q205" s="72">
        <v>0</v>
      </c>
      <c r="R205" s="72">
        <v>0</v>
      </c>
      <c r="S205" s="50">
        <v>0</v>
      </c>
      <c r="T205" s="50">
        <v>0</v>
      </c>
      <c r="U205" s="72">
        <v>0</v>
      </c>
      <c r="V205" s="72">
        <v>0</v>
      </c>
      <c r="W205" s="72">
        <v>0</v>
      </c>
      <c r="X205" s="27"/>
      <c r="Y205" s="46"/>
      <c r="Z205" s="81"/>
      <c r="AA205" s="38"/>
    </row>
    <row r="206" ht="18.75" customHeight="1" spans="1:27">
      <c r="A206" s="27"/>
      <c r="B206" s="46"/>
      <c r="C206" s="38"/>
      <c r="D206" s="34"/>
      <c r="E206" s="34"/>
      <c r="F206" s="38"/>
      <c r="G206" s="34"/>
      <c r="H206" s="34"/>
      <c r="I206" s="34"/>
      <c r="J206" s="34"/>
      <c r="K206" s="34"/>
      <c r="L206" s="34"/>
      <c r="M206" s="34"/>
      <c r="N206" s="97">
        <v>2320404</v>
      </c>
      <c r="O206" s="46" t="s">
        <v>2420</v>
      </c>
      <c r="P206" s="9">
        <v>0</v>
      </c>
      <c r="Q206" s="72">
        <v>0</v>
      </c>
      <c r="R206" s="72">
        <v>0</v>
      </c>
      <c r="S206" s="50">
        <v>0</v>
      </c>
      <c r="T206" s="50">
        <v>0</v>
      </c>
      <c r="U206" s="72">
        <v>0</v>
      </c>
      <c r="V206" s="72">
        <v>0</v>
      </c>
      <c r="W206" s="72">
        <v>0</v>
      </c>
      <c r="X206" s="27"/>
      <c r="Y206" s="46"/>
      <c r="Z206" s="81"/>
      <c r="AA206" s="38"/>
    </row>
    <row r="207" ht="18.75" customHeight="1" spans="1:27">
      <c r="A207" s="27"/>
      <c r="B207" s="46"/>
      <c r="C207" s="38"/>
      <c r="D207" s="34"/>
      <c r="E207" s="34"/>
      <c r="F207" s="38"/>
      <c r="G207" s="34"/>
      <c r="H207" s="34"/>
      <c r="I207" s="34"/>
      <c r="J207" s="34"/>
      <c r="K207" s="34"/>
      <c r="L207" s="34"/>
      <c r="M207" s="34"/>
      <c r="N207" s="97">
        <v>2330404</v>
      </c>
      <c r="O207" s="46" t="s">
        <v>2421</v>
      </c>
      <c r="P207" s="50">
        <v>0</v>
      </c>
      <c r="Q207" s="72">
        <v>0</v>
      </c>
      <c r="R207" s="72">
        <v>0</v>
      </c>
      <c r="S207" s="50">
        <v>0</v>
      </c>
      <c r="T207" s="50">
        <v>0</v>
      </c>
      <c r="U207" s="72">
        <v>0</v>
      </c>
      <c r="V207" s="72">
        <v>0</v>
      </c>
      <c r="W207" s="72">
        <v>0</v>
      </c>
      <c r="X207" s="27"/>
      <c r="Y207" s="46"/>
      <c r="Z207" s="81"/>
      <c r="AA207" s="38"/>
    </row>
    <row r="208" ht="18.75" customHeight="1" spans="1:27">
      <c r="A208" s="27">
        <v>1030102</v>
      </c>
      <c r="B208" s="46" t="s">
        <v>2422</v>
      </c>
      <c r="C208" s="12">
        <f t="shared" ref="C208:M208" si="50">SUM(C209:C210)</f>
        <v>0</v>
      </c>
      <c r="D208" s="12">
        <f>SUM(D209:D210)</f>
        <v>0</v>
      </c>
      <c r="E208" s="12">
        <f>SUM(E209:E210)</f>
        <v>0</v>
      </c>
      <c r="F208" s="12">
        <f>SUM(F209:F210)</f>
        <v>0</v>
      </c>
      <c r="G208" s="48">
        <f>SUM(G209:G210)</f>
        <v>0</v>
      </c>
      <c r="H208" s="12">
        <f>SUM(H209:H210)</f>
        <v>0</v>
      </c>
      <c r="I208" s="12">
        <f>SUM(I209:I210)</f>
        <v>0</v>
      </c>
      <c r="J208" s="12">
        <f>SUM(J209:J210)</f>
        <v>0</v>
      </c>
      <c r="K208" s="48">
        <f>SUM(K209:K210)</f>
        <v>0</v>
      </c>
      <c r="L208" s="48">
        <f>SUM(L209:L210)</f>
        <v>0</v>
      </c>
      <c r="M208" s="48">
        <f>SUM(M209:M210)</f>
        <v>0</v>
      </c>
      <c r="N208" s="97">
        <v>21562</v>
      </c>
      <c r="O208" s="46" t="s">
        <v>2423</v>
      </c>
      <c r="P208" s="12">
        <f t="shared" ref="P208:W208" si="51">SUM(P209:P211)</f>
        <v>0</v>
      </c>
      <c r="Q208" s="48">
        <f>SUM(Q209:Q211)</f>
        <v>0</v>
      </c>
      <c r="R208" s="48">
        <f>SUM(R209:R211)</f>
        <v>0</v>
      </c>
      <c r="S208" s="12">
        <f>SUM(S209:S211)</f>
        <v>0</v>
      </c>
      <c r="T208" s="12">
        <f>SUM(T209:T211)</f>
        <v>0</v>
      </c>
      <c r="U208" s="48">
        <f>SUM(U209:U211)</f>
        <v>0</v>
      </c>
      <c r="V208" s="48">
        <f>SUM(V209:V211)</f>
        <v>0</v>
      </c>
      <c r="W208" s="48">
        <f>SUM(W209:W211)</f>
        <v>0</v>
      </c>
      <c r="X208" s="27">
        <v>1030102</v>
      </c>
      <c r="Y208" s="46" t="s">
        <v>2424</v>
      </c>
      <c r="Z208" s="12">
        <f>Z209+Z210</f>
        <v>0</v>
      </c>
      <c r="AA208" s="12">
        <f>SUM(C208:M208)-SUM(P208:W208)-Z208-I208</f>
        <v>0</v>
      </c>
    </row>
    <row r="209" ht="18.75" customHeight="1" spans="1:27">
      <c r="A209" s="27">
        <v>103010201</v>
      </c>
      <c r="B209" s="27" t="s">
        <v>2425</v>
      </c>
      <c r="C209" s="9">
        <v>0</v>
      </c>
      <c r="D209" s="13">
        <v>0</v>
      </c>
      <c r="E209" s="13">
        <v>0</v>
      </c>
      <c r="F209" s="9">
        <v>0</v>
      </c>
      <c r="G209" s="50">
        <v>0</v>
      </c>
      <c r="H209" s="9">
        <v>0</v>
      </c>
      <c r="I209" s="9">
        <v>0</v>
      </c>
      <c r="J209" s="9">
        <v>0</v>
      </c>
      <c r="K209" s="72">
        <v>0</v>
      </c>
      <c r="L209" s="72">
        <v>0</v>
      </c>
      <c r="M209" s="72">
        <v>0</v>
      </c>
      <c r="N209" s="97">
        <v>2156201</v>
      </c>
      <c r="O209" s="27" t="s">
        <v>2426</v>
      </c>
      <c r="P209" s="9">
        <v>0</v>
      </c>
      <c r="Q209" s="72">
        <v>0</v>
      </c>
      <c r="R209" s="72">
        <v>0</v>
      </c>
      <c r="S209" s="50">
        <v>0</v>
      </c>
      <c r="T209" s="50">
        <v>0</v>
      </c>
      <c r="U209" s="72">
        <v>0</v>
      </c>
      <c r="V209" s="72">
        <v>0</v>
      </c>
      <c r="W209" s="72">
        <v>0</v>
      </c>
      <c r="X209" s="27">
        <v>103010201</v>
      </c>
      <c r="Y209" s="27" t="s">
        <v>2427</v>
      </c>
      <c r="Z209" s="9">
        <v>0</v>
      </c>
      <c r="AA209" s="9">
        <v>0</v>
      </c>
    </row>
    <row r="210" ht="18.75" customHeight="1" spans="1:27">
      <c r="A210" s="27">
        <v>103010202</v>
      </c>
      <c r="B210" s="27" t="s">
        <v>2428</v>
      </c>
      <c r="C210" s="9">
        <v>0</v>
      </c>
      <c r="D210" s="13">
        <v>0</v>
      </c>
      <c r="E210" s="13">
        <v>0</v>
      </c>
      <c r="F210" s="9">
        <v>0</v>
      </c>
      <c r="G210" s="50">
        <v>0</v>
      </c>
      <c r="H210" s="9">
        <v>0</v>
      </c>
      <c r="I210" s="9">
        <v>0</v>
      </c>
      <c r="J210" s="9">
        <v>0</v>
      </c>
      <c r="K210" s="72">
        <v>0</v>
      </c>
      <c r="L210" s="72">
        <v>0</v>
      </c>
      <c r="M210" s="72">
        <v>0</v>
      </c>
      <c r="N210" s="97">
        <v>2156202</v>
      </c>
      <c r="O210" s="27" t="s">
        <v>2429</v>
      </c>
      <c r="P210" s="9">
        <v>0</v>
      </c>
      <c r="Q210" s="72">
        <v>0</v>
      </c>
      <c r="R210" s="72">
        <v>0</v>
      </c>
      <c r="S210" s="50">
        <v>0</v>
      </c>
      <c r="T210" s="50">
        <v>0</v>
      </c>
      <c r="U210" s="72">
        <v>0</v>
      </c>
      <c r="V210" s="72">
        <v>0</v>
      </c>
      <c r="W210" s="72">
        <v>0</v>
      </c>
      <c r="X210" s="27">
        <v>103010202</v>
      </c>
      <c r="Y210" s="27" t="s">
        <v>2430</v>
      </c>
      <c r="Z210" s="9">
        <v>0</v>
      </c>
      <c r="AA210" s="9">
        <v>0</v>
      </c>
    </row>
    <row r="211" ht="18.75" customHeight="1" spans="1:27">
      <c r="A211" s="27"/>
      <c r="B211" s="46"/>
      <c r="C211" s="38"/>
      <c r="D211" s="34"/>
      <c r="E211" s="34"/>
      <c r="F211" s="38"/>
      <c r="G211" s="34"/>
      <c r="H211" s="34"/>
      <c r="I211" s="34"/>
      <c r="J211" s="34"/>
      <c r="K211" s="34"/>
      <c r="L211" s="34"/>
      <c r="M211" s="34"/>
      <c r="N211" s="97">
        <v>2156299</v>
      </c>
      <c r="O211" s="27" t="s">
        <v>2431</v>
      </c>
      <c r="P211" s="50">
        <v>0</v>
      </c>
      <c r="Q211" s="72">
        <v>0</v>
      </c>
      <c r="R211" s="72">
        <v>0</v>
      </c>
      <c r="S211" s="50">
        <v>0</v>
      </c>
      <c r="T211" s="50">
        <v>0</v>
      </c>
      <c r="U211" s="72">
        <v>0</v>
      </c>
      <c r="V211" s="72">
        <v>0</v>
      </c>
      <c r="W211" s="72">
        <v>0</v>
      </c>
      <c r="X211" s="27"/>
      <c r="Y211" s="27"/>
      <c r="Z211" s="81"/>
      <c r="AA211" s="38"/>
    </row>
    <row r="212" ht="18.75" customHeight="1" spans="1:27">
      <c r="A212" s="27">
        <v>1030121</v>
      </c>
      <c r="B212" s="46" t="s">
        <v>2432</v>
      </c>
      <c r="C212" s="9">
        <v>0</v>
      </c>
      <c r="D212" s="13">
        <v>0</v>
      </c>
      <c r="E212" s="13">
        <v>0</v>
      </c>
      <c r="F212" s="9">
        <v>0</v>
      </c>
      <c r="G212" s="50">
        <v>0</v>
      </c>
      <c r="H212" s="9">
        <v>0</v>
      </c>
      <c r="I212" s="9">
        <v>0</v>
      </c>
      <c r="J212" s="9">
        <v>0</v>
      </c>
      <c r="K212" s="72">
        <v>0</v>
      </c>
      <c r="L212" s="72">
        <v>0</v>
      </c>
      <c r="M212" s="72">
        <v>0</v>
      </c>
      <c r="N212" s="97">
        <v>21660</v>
      </c>
      <c r="O212" s="46" t="s">
        <v>2433</v>
      </c>
      <c r="P212" s="12">
        <f t="shared" ref="P212:W212" si="52">SUM(P213:P217)</f>
        <v>0</v>
      </c>
      <c r="Q212" s="48">
        <f>SUM(Q213:Q217)</f>
        <v>0</v>
      </c>
      <c r="R212" s="48">
        <f>SUM(R213:R217)</f>
        <v>0</v>
      </c>
      <c r="S212" s="12">
        <f>SUM(S213:S217)</f>
        <v>0</v>
      </c>
      <c r="T212" s="12">
        <f>SUM(T213:T217)</f>
        <v>0</v>
      </c>
      <c r="U212" s="48">
        <f>SUM(U213:U217)</f>
        <v>0</v>
      </c>
      <c r="V212" s="48">
        <f>SUM(V213:V217)</f>
        <v>0</v>
      </c>
      <c r="W212" s="48">
        <f>SUM(W213:W217)</f>
        <v>0</v>
      </c>
      <c r="X212" s="27">
        <v>1030121</v>
      </c>
      <c r="Y212" s="46" t="s">
        <v>2434</v>
      </c>
      <c r="Z212" s="9">
        <v>0</v>
      </c>
      <c r="AA212" s="12">
        <f>SUM(C212:M212)-SUM(P212:W212)-Z212-I212</f>
        <v>0</v>
      </c>
    </row>
    <row r="213" ht="18.75" customHeight="1" spans="1:27">
      <c r="A213" s="27"/>
      <c r="B213" s="46"/>
      <c r="C213" s="38"/>
      <c r="D213" s="34"/>
      <c r="E213" s="34"/>
      <c r="F213" s="38"/>
      <c r="G213" s="34"/>
      <c r="H213" s="34"/>
      <c r="I213" s="34"/>
      <c r="J213" s="34"/>
      <c r="K213" s="34"/>
      <c r="L213" s="34"/>
      <c r="M213" s="34"/>
      <c r="N213" s="97">
        <v>2166001</v>
      </c>
      <c r="O213" s="27" t="s">
        <v>2435</v>
      </c>
      <c r="P213" s="9">
        <v>0</v>
      </c>
      <c r="Q213" s="72">
        <v>0</v>
      </c>
      <c r="R213" s="72">
        <v>0</v>
      </c>
      <c r="S213" s="50">
        <v>0</v>
      </c>
      <c r="T213" s="50">
        <v>0</v>
      </c>
      <c r="U213" s="72">
        <v>0</v>
      </c>
      <c r="V213" s="72">
        <v>0</v>
      </c>
      <c r="W213" s="72">
        <v>0</v>
      </c>
      <c r="X213" s="27"/>
      <c r="Y213" s="46"/>
      <c r="Z213" s="81"/>
      <c r="AA213" s="38"/>
    </row>
    <row r="214" ht="18.75" customHeight="1" spans="1:27">
      <c r="A214" s="27"/>
      <c r="B214" s="46"/>
      <c r="C214" s="38"/>
      <c r="D214" s="34"/>
      <c r="E214" s="34"/>
      <c r="F214" s="38"/>
      <c r="G214" s="34"/>
      <c r="H214" s="34"/>
      <c r="I214" s="34"/>
      <c r="J214" s="34"/>
      <c r="K214" s="34"/>
      <c r="L214" s="34"/>
      <c r="M214" s="34"/>
      <c r="N214" s="97">
        <v>2166002</v>
      </c>
      <c r="O214" s="27" t="s">
        <v>2436</v>
      </c>
      <c r="P214" s="9">
        <v>0</v>
      </c>
      <c r="Q214" s="72">
        <v>0</v>
      </c>
      <c r="R214" s="72">
        <v>0</v>
      </c>
      <c r="S214" s="50">
        <v>0</v>
      </c>
      <c r="T214" s="50">
        <v>0</v>
      </c>
      <c r="U214" s="72">
        <v>0</v>
      </c>
      <c r="V214" s="72">
        <v>0</v>
      </c>
      <c r="W214" s="72">
        <v>0</v>
      </c>
      <c r="X214" s="27"/>
      <c r="Y214" s="46"/>
      <c r="Z214" s="81"/>
      <c r="AA214" s="38"/>
    </row>
    <row r="215" ht="18.75" customHeight="1" spans="1:27">
      <c r="A215" s="27"/>
      <c r="B215" s="46"/>
      <c r="C215" s="38"/>
      <c r="D215" s="34"/>
      <c r="E215" s="34"/>
      <c r="F215" s="38"/>
      <c r="G215" s="34"/>
      <c r="H215" s="34"/>
      <c r="I215" s="34"/>
      <c r="J215" s="34"/>
      <c r="K215" s="34"/>
      <c r="L215" s="34"/>
      <c r="M215" s="34"/>
      <c r="N215" s="97">
        <v>2166003</v>
      </c>
      <c r="O215" s="27" t="s">
        <v>2437</v>
      </c>
      <c r="P215" s="9">
        <v>0</v>
      </c>
      <c r="Q215" s="72">
        <v>0</v>
      </c>
      <c r="R215" s="72">
        <v>0</v>
      </c>
      <c r="S215" s="50">
        <v>0</v>
      </c>
      <c r="T215" s="50">
        <v>0</v>
      </c>
      <c r="U215" s="72">
        <v>0</v>
      </c>
      <c r="V215" s="72">
        <v>0</v>
      </c>
      <c r="W215" s="72">
        <v>0</v>
      </c>
      <c r="X215" s="27"/>
      <c r="Y215" s="46"/>
      <c r="Z215" s="81"/>
      <c r="AA215" s="38"/>
    </row>
    <row r="216" ht="18.75" customHeight="1" spans="1:27">
      <c r="A216" s="27"/>
      <c r="B216" s="46"/>
      <c r="C216" s="38"/>
      <c r="D216" s="34"/>
      <c r="E216" s="34"/>
      <c r="F216" s="38"/>
      <c r="G216" s="34"/>
      <c r="H216" s="34"/>
      <c r="I216" s="34"/>
      <c r="J216" s="34"/>
      <c r="K216" s="34"/>
      <c r="L216" s="34"/>
      <c r="M216" s="34"/>
      <c r="N216" s="97">
        <v>2166004</v>
      </c>
      <c r="O216" s="27" t="s">
        <v>2438</v>
      </c>
      <c r="P216" s="9">
        <v>0</v>
      </c>
      <c r="Q216" s="72">
        <v>0</v>
      </c>
      <c r="R216" s="72">
        <v>0</v>
      </c>
      <c r="S216" s="50">
        <v>0</v>
      </c>
      <c r="T216" s="50">
        <v>0</v>
      </c>
      <c r="U216" s="72">
        <v>0</v>
      </c>
      <c r="V216" s="72">
        <v>0</v>
      </c>
      <c r="W216" s="72">
        <v>0</v>
      </c>
      <c r="X216" s="27"/>
      <c r="Y216" s="46"/>
      <c r="Z216" s="81"/>
      <c r="AA216" s="38"/>
    </row>
    <row r="217" ht="18.75" customHeight="1" spans="1:27">
      <c r="A217" s="27"/>
      <c r="B217" s="46"/>
      <c r="C217" s="38"/>
      <c r="D217" s="34"/>
      <c r="E217" s="34"/>
      <c r="F217" s="38"/>
      <c r="G217" s="34"/>
      <c r="H217" s="34"/>
      <c r="I217" s="34"/>
      <c r="J217" s="34"/>
      <c r="K217" s="34"/>
      <c r="L217" s="34"/>
      <c r="M217" s="34"/>
      <c r="N217" s="97">
        <v>2166099</v>
      </c>
      <c r="O217" s="27" t="s">
        <v>2439</v>
      </c>
      <c r="P217" s="50">
        <v>0</v>
      </c>
      <c r="Q217" s="72">
        <v>0</v>
      </c>
      <c r="R217" s="72">
        <v>0</v>
      </c>
      <c r="S217" s="50">
        <v>0</v>
      </c>
      <c r="T217" s="50">
        <v>0</v>
      </c>
      <c r="U217" s="72">
        <v>0</v>
      </c>
      <c r="V217" s="72">
        <v>0</v>
      </c>
      <c r="W217" s="72">
        <v>0</v>
      </c>
      <c r="X217" s="27"/>
      <c r="Y217" s="46"/>
      <c r="Z217" s="81"/>
      <c r="AA217" s="38"/>
    </row>
    <row r="218" ht="18.75" customHeight="1" spans="1:27">
      <c r="A218" s="27">
        <v>1030153</v>
      </c>
      <c r="B218" s="46" t="s">
        <v>2440</v>
      </c>
      <c r="C218" s="9">
        <v>0</v>
      </c>
      <c r="D218" s="13">
        <v>0</v>
      </c>
      <c r="E218" s="13">
        <v>0</v>
      </c>
      <c r="F218" s="9">
        <v>0</v>
      </c>
      <c r="G218" s="50">
        <v>0</v>
      </c>
      <c r="H218" s="9">
        <v>0</v>
      </c>
      <c r="I218" s="9">
        <v>0</v>
      </c>
      <c r="J218" s="9">
        <v>0</v>
      </c>
      <c r="K218" s="72">
        <v>0</v>
      </c>
      <c r="L218" s="72">
        <v>0</v>
      </c>
      <c r="M218" s="72">
        <v>0</v>
      </c>
      <c r="N218" s="97">
        <v>2170402</v>
      </c>
      <c r="O218" s="46" t="s">
        <v>2441</v>
      </c>
      <c r="P218" s="9">
        <v>0</v>
      </c>
      <c r="Q218" s="72">
        <v>0</v>
      </c>
      <c r="R218" s="72">
        <v>0</v>
      </c>
      <c r="S218" s="50">
        <v>0</v>
      </c>
      <c r="T218" s="50">
        <v>0</v>
      </c>
      <c r="U218" s="72">
        <v>0</v>
      </c>
      <c r="V218" s="72">
        <v>0</v>
      </c>
      <c r="W218" s="72">
        <v>0</v>
      </c>
      <c r="X218" s="27">
        <v>1030153</v>
      </c>
      <c r="Y218" s="46" t="s">
        <v>2442</v>
      </c>
      <c r="Z218" s="9">
        <v>0</v>
      </c>
      <c r="AA218" s="12">
        <f t="shared" ref="AA218:AA220" si="53">SUM(C218:M218)-SUM(P218:W218)-Z218-I218</f>
        <v>0</v>
      </c>
    </row>
    <row r="219" ht="18.75" customHeight="1" spans="1:27">
      <c r="A219" s="27">
        <v>1030154</v>
      </c>
      <c r="B219" s="46" t="s">
        <v>2443</v>
      </c>
      <c r="C219" s="9">
        <v>0</v>
      </c>
      <c r="D219" s="13">
        <v>0</v>
      </c>
      <c r="E219" s="13">
        <v>0</v>
      </c>
      <c r="F219" s="9">
        <v>0</v>
      </c>
      <c r="G219" s="50">
        <v>0</v>
      </c>
      <c r="H219" s="9">
        <v>0</v>
      </c>
      <c r="I219" s="9">
        <v>0</v>
      </c>
      <c r="J219" s="9">
        <v>0</v>
      </c>
      <c r="K219" s="72">
        <v>0</v>
      </c>
      <c r="L219" s="72">
        <v>0</v>
      </c>
      <c r="M219" s="72">
        <v>0</v>
      </c>
      <c r="N219" s="97">
        <v>2170403</v>
      </c>
      <c r="O219" s="46" t="s">
        <v>2444</v>
      </c>
      <c r="P219" s="9">
        <v>0</v>
      </c>
      <c r="Q219" s="72">
        <v>0</v>
      </c>
      <c r="R219" s="72">
        <v>0</v>
      </c>
      <c r="S219" s="50">
        <v>0</v>
      </c>
      <c r="T219" s="50">
        <v>0</v>
      </c>
      <c r="U219" s="72">
        <v>0</v>
      </c>
      <c r="V219" s="72">
        <v>0</v>
      </c>
      <c r="W219" s="72">
        <v>0</v>
      </c>
      <c r="X219" s="27">
        <v>1030154</v>
      </c>
      <c r="Y219" s="46" t="s">
        <v>2445</v>
      </c>
      <c r="Z219" s="9">
        <v>0</v>
      </c>
      <c r="AA219" s="12">
        <f>SUM(C219:M219)-SUM(P219:W219)-Z219-I219</f>
        <v>0</v>
      </c>
    </row>
    <row r="220" ht="18.75" customHeight="1" spans="1:27">
      <c r="A220" s="27">
        <v>1030180</v>
      </c>
      <c r="B220" s="46" t="s">
        <v>2446</v>
      </c>
      <c r="C220" s="12">
        <f t="shared" ref="C220:M220" si="54">SUM(C221:C227)</f>
        <v>0</v>
      </c>
      <c r="D220" s="12">
        <f>SUM(D221:D227)</f>
        <v>0</v>
      </c>
      <c r="E220" s="12">
        <f>SUM(E221:E227)</f>
        <v>0</v>
      </c>
      <c r="F220" s="12">
        <f>SUM(F221:F227)</f>
        <v>0</v>
      </c>
      <c r="G220" s="48">
        <f>SUM(G221:G227)</f>
        <v>0</v>
      </c>
      <c r="H220" s="12">
        <f>SUM(H221:H227)</f>
        <v>0</v>
      </c>
      <c r="I220" s="12">
        <f>SUM(I221:I227)</f>
        <v>0</v>
      </c>
      <c r="J220" s="12">
        <f>SUM(J221:J227)</f>
        <v>0</v>
      </c>
      <c r="K220" s="48">
        <f>SUM(K221:K227)</f>
        <v>0</v>
      </c>
      <c r="L220" s="48">
        <f>SUM(L221:L227)</f>
        <v>0</v>
      </c>
      <c r="M220" s="48">
        <f>SUM(M221:M227)</f>
        <v>0</v>
      </c>
      <c r="N220" s="97">
        <v>22908</v>
      </c>
      <c r="O220" s="46" t="s">
        <v>2447</v>
      </c>
      <c r="P220" s="12">
        <f t="shared" ref="P220:W220" si="55">SUM(P221:P228)</f>
        <v>0</v>
      </c>
      <c r="Q220" s="48">
        <f>SUM(Q221:Q228)</f>
        <v>0</v>
      </c>
      <c r="R220" s="48">
        <f>SUM(R221:R228)</f>
        <v>0</v>
      </c>
      <c r="S220" s="12">
        <f>SUM(S221:S228)</f>
        <v>0</v>
      </c>
      <c r="T220" s="12">
        <f>SUM(T221:T228)</f>
        <v>0</v>
      </c>
      <c r="U220" s="48">
        <f>SUM(U221:U228)</f>
        <v>0</v>
      </c>
      <c r="V220" s="48">
        <f>SUM(V221:V228)</f>
        <v>0</v>
      </c>
      <c r="W220" s="48">
        <f>SUM(W221:W228)</f>
        <v>0</v>
      </c>
      <c r="X220" s="27">
        <v>1030180</v>
      </c>
      <c r="Y220" s="46" t="s">
        <v>2446</v>
      </c>
      <c r="Z220" s="12">
        <f>SUM(Z221:Z227)</f>
        <v>0</v>
      </c>
      <c r="AA220" s="12">
        <f>SUM(C220:M220)-SUM(P220:W220)-Z220-I220</f>
        <v>0</v>
      </c>
    </row>
    <row r="221" ht="18.75" customHeight="1" spans="1:27">
      <c r="A221" s="27">
        <v>103018001</v>
      </c>
      <c r="B221" s="27" t="s">
        <v>2448</v>
      </c>
      <c r="C221" s="9">
        <v>0</v>
      </c>
      <c r="D221" s="13">
        <v>0</v>
      </c>
      <c r="E221" s="13">
        <v>0</v>
      </c>
      <c r="F221" s="9">
        <v>0</v>
      </c>
      <c r="G221" s="50">
        <v>0</v>
      </c>
      <c r="H221" s="9">
        <v>0</v>
      </c>
      <c r="I221" s="9">
        <v>0</v>
      </c>
      <c r="J221" s="9">
        <v>0</v>
      </c>
      <c r="K221" s="72">
        <v>0</v>
      </c>
      <c r="L221" s="72">
        <v>0</v>
      </c>
      <c r="M221" s="72">
        <v>0</v>
      </c>
      <c r="N221" s="97">
        <v>2290802</v>
      </c>
      <c r="O221" s="27" t="s">
        <v>2449</v>
      </c>
      <c r="P221" s="9">
        <v>0</v>
      </c>
      <c r="Q221" s="72">
        <v>0</v>
      </c>
      <c r="R221" s="72">
        <v>0</v>
      </c>
      <c r="S221" s="50">
        <v>0</v>
      </c>
      <c r="T221" s="50">
        <v>0</v>
      </c>
      <c r="U221" s="72">
        <v>0</v>
      </c>
      <c r="V221" s="72">
        <v>0</v>
      </c>
      <c r="W221" s="72">
        <v>0</v>
      </c>
      <c r="X221" s="27">
        <v>103018001</v>
      </c>
      <c r="Y221" s="27" t="s">
        <v>2448</v>
      </c>
      <c r="Z221" s="9">
        <v>0</v>
      </c>
      <c r="AA221" s="9">
        <v>0</v>
      </c>
    </row>
    <row r="222" ht="18.75" customHeight="1" spans="1:27">
      <c r="A222" s="27">
        <v>103018002</v>
      </c>
      <c r="B222" s="27" t="s">
        <v>2450</v>
      </c>
      <c r="C222" s="9">
        <v>0</v>
      </c>
      <c r="D222" s="13">
        <v>0</v>
      </c>
      <c r="E222" s="13">
        <v>0</v>
      </c>
      <c r="F222" s="9">
        <v>0</v>
      </c>
      <c r="G222" s="50">
        <v>0</v>
      </c>
      <c r="H222" s="9">
        <v>0</v>
      </c>
      <c r="I222" s="9">
        <v>0</v>
      </c>
      <c r="J222" s="9">
        <v>0</v>
      </c>
      <c r="K222" s="72">
        <v>0</v>
      </c>
      <c r="L222" s="72">
        <v>0</v>
      </c>
      <c r="M222" s="72">
        <v>0</v>
      </c>
      <c r="N222" s="97">
        <v>2290803</v>
      </c>
      <c r="O222" s="27" t="s">
        <v>2451</v>
      </c>
      <c r="P222" s="9">
        <v>0</v>
      </c>
      <c r="Q222" s="72">
        <v>0</v>
      </c>
      <c r="R222" s="72">
        <v>0</v>
      </c>
      <c r="S222" s="50">
        <v>0</v>
      </c>
      <c r="T222" s="50">
        <v>0</v>
      </c>
      <c r="U222" s="72">
        <v>0</v>
      </c>
      <c r="V222" s="72">
        <v>0</v>
      </c>
      <c r="W222" s="72">
        <v>0</v>
      </c>
      <c r="X222" s="27">
        <v>103018002</v>
      </c>
      <c r="Y222" s="27" t="s">
        <v>2450</v>
      </c>
      <c r="Z222" s="9">
        <v>0</v>
      </c>
      <c r="AA222" s="9">
        <v>0</v>
      </c>
    </row>
    <row r="223" ht="18.75" customHeight="1" spans="1:27">
      <c r="A223" s="27">
        <v>103018003</v>
      </c>
      <c r="B223" s="27" t="s">
        <v>2452</v>
      </c>
      <c r="C223" s="9">
        <v>0</v>
      </c>
      <c r="D223" s="13">
        <v>0</v>
      </c>
      <c r="E223" s="13">
        <v>0</v>
      </c>
      <c r="F223" s="9">
        <v>0</v>
      </c>
      <c r="G223" s="50">
        <v>0</v>
      </c>
      <c r="H223" s="9">
        <v>0</v>
      </c>
      <c r="I223" s="9">
        <v>0</v>
      </c>
      <c r="J223" s="9">
        <v>0</v>
      </c>
      <c r="K223" s="72">
        <v>0</v>
      </c>
      <c r="L223" s="72">
        <v>0</v>
      </c>
      <c r="M223" s="72">
        <v>0</v>
      </c>
      <c r="N223" s="97">
        <v>2290804</v>
      </c>
      <c r="O223" s="27" t="s">
        <v>2453</v>
      </c>
      <c r="P223" s="9">
        <v>0</v>
      </c>
      <c r="Q223" s="72">
        <v>0</v>
      </c>
      <c r="R223" s="72">
        <v>0</v>
      </c>
      <c r="S223" s="50">
        <v>0</v>
      </c>
      <c r="T223" s="50">
        <v>0</v>
      </c>
      <c r="U223" s="72">
        <v>0</v>
      </c>
      <c r="V223" s="72">
        <v>0</v>
      </c>
      <c r="W223" s="72">
        <v>0</v>
      </c>
      <c r="X223" s="27">
        <v>103018003</v>
      </c>
      <c r="Y223" s="27" t="s">
        <v>2452</v>
      </c>
      <c r="Z223" s="9">
        <v>0</v>
      </c>
      <c r="AA223" s="9">
        <v>0</v>
      </c>
    </row>
    <row r="224" ht="18.75" customHeight="1" spans="1:27">
      <c r="A224" s="27">
        <v>103018004</v>
      </c>
      <c r="B224" s="27" t="s">
        <v>2454</v>
      </c>
      <c r="C224" s="9">
        <v>0</v>
      </c>
      <c r="D224" s="13">
        <v>0</v>
      </c>
      <c r="E224" s="13">
        <v>0</v>
      </c>
      <c r="F224" s="9">
        <v>0</v>
      </c>
      <c r="G224" s="50">
        <v>0</v>
      </c>
      <c r="H224" s="9">
        <v>0</v>
      </c>
      <c r="I224" s="9">
        <v>0</v>
      </c>
      <c r="J224" s="9">
        <v>0</v>
      </c>
      <c r="K224" s="72">
        <v>0</v>
      </c>
      <c r="L224" s="72">
        <v>0</v>
      </c>
      <c r="M224" s="72">
        <v>0</v>
      </c>
      <c r="N224" s="97">
        <v>2290805</v>
      </c>
      <c r="O224" s="27" t="s">
        <v>2455</v>
      </c>
      <c r="P224" s="9">
        <v>0</v>
      </c>
      <c r="Q224" s="72">
        <v>0</v>
      </c>
      <c r="R224" s="72">
        <v>0</v>
      </c>
      <c r="S224" s="50">
        <v>0</v>
      </c>
      <c r="T224" s="50">
        <v>0</v>
      </c>
      <c r="U224" s="72">
        <v>0</v>
      </c>
      <c r="V224" s="72">
        <v>0</v>
      </c>
      <c r="W224" s="72">
        <v>0</v>
      </c>
      <c r="X224" s="27">
        <v>103018004</v>
      </c>
      <c r="Y224" s="27" t="s">
        <v>2454</v>
      </c>
      <c r="Z224" s="9">
        <v>0</v>
      </c>
      <c r="AA224" s="9">
        <v>0</v>
      </c>
    </row>
    <row r="225" ht="18.75" customHeight="1" spans="1:27">
      <c r="A225" s="27">
        <v>103018005</v>
      </c>
      <c r="B225" s="27" t="s">
        <v>2456</v>
      </c>
      <c r="C225" s="9">
        <v>0</v>
      </c>
      <c r="D225" s="13">
        <v>0</v>
      </c>
      <c r="E225" s="13">
        <v>0</v>
      </c>
      <c r="F225" s="9">
        <v>0</v>
      </c>
      <c r="G225" s="50">
        <v>0</v>
      </c>
      <c r="H225" s="9">
        <v>0</v>
      </c>
      <c r="I225" s="9">
        <v>0</v>
      </c>
      <c r="J225" s="9">
        <v>0</v>
      </c>
      <c r="K225" s="72">
        <v>0</v>
      </c>
      <c r="L225" s="72">
        <v>0</v>
      </c>
      <c r="M225" s="72">
        <v>0</v>
      </c>
      <c r="N225" s="97">
        <v>2290806</v>
      </c>
      <c r="O225" s="27" t="s">
        <v>2457</v>
      </c>
      <c r="P225" s="9">
        <v>0</v>
      </c>
      <c r="Q225" s="72">
        <v>0</v>
      </c>
      <c r="R225" s="72">
        <v>0</v>
      </c>
      <c r="S225" s="50">
        <v>0</v>
      </c>
      <c r="T225" s="50">
        <v>0</v>
      </c>
      <c r="U225" s="72">
        <v>0</v>
      </c>
      <c r="V225" s="72">
        <v>0</v>
      </c>
      <c r="W225" s="72">
        <v>0</v>
      </c>
      <c r="X225" s="27">
        <v>103018005</v>
      </c>
      <c r="Y225" s="27" t="s">
        <v>2456</v>
      </c>
      <c r="Z225" s="9">
        <v>0</v>
      </c>
      <c r="AA225" s="9">
        <v>0</v>
      </c>
    </row>
    <row r="226" ht="18.75" customHeight="1" spans="1:27">
      <c r="A226" s="27">
        <v>103018006</v>
      </c>
      <c r="B226" s="27" t="s">
        <v>2458</v>
      </c>
      <c r="C226" s="9">
        <v>0</v>
      </c>
      <c r="D226" s="13">
        <v>0</v>
      </c>
      <c r="E226" s="13">
        <v>0</v>
      </c>
      <c r="F226" s="9">
        <v>0</v>
      </c>
      <c r="G226" s="50">
        <v>0</v>
      </c>
      <c r="H226" s="9">
        <v>0</v>
      </c>
      <c r="I226" s="9">
        <v>0</v>
      </c>
      <c r="J226" s="9">
        <v>0</v>
      </c>
      <c r="K226" s="72">
        <v>0</v>
      </c>
      <c r="L226" s="72">
        <v>0</v>
      </c>
      <c r="M226" s="72">
        <v>0</v>
      </c>
      <c r="N226" s="97">
        <v>2290807</v>
      </c>
      <c r="O226" s="27" t="s">
        <v>2459</v>
      </c>
      <c r="P226" s="9">
        <v>0</v>
      </c>
      <c r="Q226" s="72">
        <v>0</v>
      </c>
      <c r="R226" s="72">
        <v>0</v>
      </c>
      <c r="S226" s="50">
        <v>0</v>
      </c>
      <c r="T226" s="50">
        <v>0</v>
      </c>
      <c r="U226" s="72">
        <v>0</v>
      </c>
      <c r="V226" s="72">
        <v>0</v>
      </c>
      <c r="W226" s="72">
        <v>0</v>
      </c>
      <c r="X226" s="27">
        <v>103018006</v>
      </c>
      <c r="Y226" s="27" t="s">
        <v>2458</v>
      </c>
      <c r="Z226" s="9">
        <v>0</v>
      </c>
      <c r="AA226" s="9">
        <v>0</v>
      </c>
    </row>
    <row r="227" ht="18.75" customHeight="1" spans="1:27">
      <c r="A227" s="27">
        <v>103018007</v>
      </c>
      <c r="B227" s="27" t="s">
        <v>2460</v>
      </c>
      <c r="C227" s="9">
        <v>0</v>
      </c>
      <c r="D227" s="13">
        <v>0</v>
      </c>
      <c r="E227" s="13">
        <v>0</v>
      </c>
      <c r="F227" s="9">
        <v>0</v>
      </c>
      <c r="G227" s="50">
        <v>0</v>
      </c>
      <c r="H227" s="9">
        <v>0</v>
      </c>
      <c r="I227" s="9">
        <v>0</v>
      </c>
      <c r="J227" s="9">
        <v>0</v>
      </c>
      <c r="K227" s="72">
        <v>0</v>
      </c>
      <c r="L227" s="72">
        <v>0</v>
      </c>
      <c r="M227" s="72">
        <v>0</v>
      </c>
      <c r="N227" s="97">
        <v>2290808</v>
      </c>
      <c r="O227" s="27" t="s">
        <v>2461</v>
      </c>
      <c r="P227" s="9">
        <v>0</v>
      </c>
      <c r="Q227" s="72">
        <v>0</v>
      </c>
      <c r="R227" s="72">
        <v>0</v>
      </c>
      <c r="S227" s="50">
        <v>0</v>
      </c>
      <c r="T227" s="50">
        <v>0</v>
      </c>
      <c r="U227" s="72">
        <v>0</v>
      </c>
      <c r="V227" s="72">
        <v>0</v>
      </c>
      <c r="W227" s="72">
        <v>0</v>
      </c>
      <c r="X227" s="27">
        <v>103018007</v>
      </c>
      <c r="Y227" s="27" t="s">
        <v>2462</v>
      </c>
      <c r="Z227" s="9">
        <v>0</v>
      </c>
      <c r="AA227" s="9">
        <v>0</v>
      </c>
    </row>
    <row r="228" ht="18.75" customHeight="1" spans="1:27">
      <c r="A228" s="27"/>
      <c r="B228" s="27"/>
      <c r="C228" s="38"/>
      <c r="D228" s="34"/>
      <c r="E228" s="34"/>
      <c r="F228" s="38"/>
      <c r="G228" s="34"/>
      <c r="H228" s="34"/>
      <c r="I228" s="34"/>
      <c r="J228" s="34"/>
      <c r="K228" s="34"/>
      <c r="L228" s="34"/>
      <c r="M228" s="34"/>
      <c r="N228" s="97">
        <v>2290899</v>
      </c>
      <c r="O228" s="27" t="s">
        <v>2463</v>
      </c>
      <c r="P228" s="50">
        <v>0</v>
      </c>
      <c r="Q228" s="72">
        <v>0</v>
      </c>
      <c r="R228" s="72">
        <v>0</v>
      </c>
      <c r="S228" s="50">
        <v>0</v>
      </c>
      <c r="T228" s="50">
        <v>0</v>
      </c>
      <c r="U228" s="72">
        <v>0</v>
      </c>
      <c r="V228" s="72">
        <v>0</v>
      </c>
      <c r="W228" s="72">
        <v>0</v>
      </c>
      <c r="X228" s="27"/>
      <c r="Y228" s="27"/>
      <c r="Z228" s="81"/>
      <c r="AA228" s="34"/>
    </row>
    <row r="229" ht="18.75" customHeight="1" spans="1:27">
      <c r="A229" s="27">
        <v>1030155</v>
      </c>
      <c r="B229" s="46" t="s">
        <v>2464</v>
      </c>
      <c r="C229" s="12">
        <f t="shared" ref="C229:M229" si="56">SUM(C230:C231)</f>
        <v>0</v>
      </c>
      <c r="D229" s="12">
        <f>SUM(D230:D231)</f>
        <v>89</v>
      </c>
      <c r="E229" s="12">
        <f>SUM(E230:E231)</f>
        <v>0</v>
      </c>
      <c r="F229" s="12">
        <f>SUM(F230:F231)</f>
        <v>0</v>
      </c>
      <c r="G229" s="48">
        <f>SUM(G230:G231)</f>
        <v>0</v>
      </c>
      <c r="H229" s="12">
        <f>SUM(H230:H231)</f>
        <v>0</v>
      </c>
      <c r="I229" s="12">
        <f>SUM(I230:I231)</f>
        <v>0</v>
      </c>
      <c r="J229" s="12">
        <f>SUM(J230:J231)</f>
        <v>0</v>
      </c>
      <c r="K229" s="48">
        <f>SUM(K230:K231)</f>
        <v>0</v>
      </c>
      <c r="L229" s="48">
        <f>SUM(L230:L231)</f>
        <v>0</v>
      </c>
      <c r="M229" s="48">
        <f>SUM(M230:M231)</f>
        <v>0</v>
      </c>
      <c r="N229" s="97"/>
      <c r="O229" s="46" t="s">
        <v>2465</v>
      </c>
      <c r="P229" s="12">
        <f t="shared" ref="P229:W229" si="57">SUM(P230,P242,P243)</f>
        <v>89</v>
      </c>
      <c r="Q229" s="48">
        <f>SUM(Q230,Q242,Q243)</f>
        <v>0</v>
      </c>
      <c r="R229" s="48">
        <f>SUM(R230,R242,R243)</f>
        <v>0</v>
      </c>
      <c r="S229" s="12">
        <f>SUM(S230,S242,S243)</f>
        <v>0</v>
      </c>
      <c r="T229" s="12">
        <f>SUM(T230,T242,T243)</f>
        <v>0</v>
      </c>
      <c r="U229" s="48">
        <f>SUM(U230,U242,U243)</f>
        <v>0</v>
      </c>
      <c r="V229" s="48">
        <f>SUM(V230,V242,V243)</f>
        <v>0</v>
      </c>
      <c r="W229" s="48">
        <f>SUM(W230,W242,W243)</f>
        <v>0</v>
      </c>
      <c r="X229" s="27">
        <v>1030155</v>
      </c>
      <c r="Y229" s="46" t="s">
        <v>2466</v>
      </c>
      <c r="Z229" s="12">
        <f>SUM(Z230:Z231)</f>
        <v>0</v>
      </c>
      <c r="AA229" s="12">
        <f>SUM(C229:M229)-SUM(P229:W229)-Z229-I229</f>
        <v>0</v>
      </c>
    </row>
    <row r="230" ht="18.75" customHeight="1" spans="1:27">
      <c r="A230" s="27">
        <v>103015501</v>
      </c>
      <c r="B230" s="27" t="s">
        <v>2467</v>
      </c>
      <c r="C230" s="9">
        <v>0</v>
      </c>
      <c r="D230" s="13">
        <v>60</v>
      </c>
      <c r="E230" s="13">
        <v>0</v>
      </c>
      <c r="F230" s="9">
        <v>0</v>
      </c>
      <c r="G230" s="50">
        <v>0</v>
      </c>
      <c r="H230" s="9">
        <v>0</v>
      </c>
      <c r="I230" s="9">
        <v>0</v>
      </c>
      <c r="J230" s="9">
        <v>0</v>
      </c>
      <c r="K230" s="72">
        <v>0</v>
      </c>
      <c r="L230" s="72">
        <v>0</v>
      </c>
      <c r="M230" s="72">
        <v>0</v>
      </c>
      <c r="N230" s="97">
        <v>22960</v>
      </c>
      <c r="O230" s="60" t="s">
        <v>2468</v>
      </c>
      <c r="P230" s="48">
        <f t="shared" ref="P230:W230" si="58">SUM(P231:P241)</f>
        <v>89</v>
      </c>
      <c r="Q230" s="48">
        <f>SUM(Q231:Q241)</f>
        <v>0</v>
      </c>
      <c r="R230" s="48">
        <f>SUM(R231:R241)</f>
        <v>0</v>
      </c>
      <c r="S230" s="48">
        <f>SUM(S231:S241)</f>
        <v>0</v>
      </c>
      <c r="T230" s="48">
        <f>SUM(T231:T241)</f>
        <v>0</v>
      </c>
      <c r="U230" s="48">
        <f>SUM(U231:U241)</f>
        <v>0</v>
      </c>
      <c r="V230" s="48">
        <f>SUM(V231:V241)</f>
        <v>0</v>
      </c>
      <c r="W230" s="48">
        <f>SUM(W231:W241)</f>
        <v>0</v>
      </c>
      <c r="X230" s="27">
        <v>103015501</v>
      </c>
      <c r="Y230" s="27" t="s">
        <v>2469</v>
      </c>
      <c r="Z230" s="9">
        <v>0</v>
      </c>
      <c r="AA230" s="9">
        <v>0</v>
      </c>
    </row>
    <row r="231" ht="18.75" customHeight="1" spans="1:27">
      <c r="A231" s="27">
        <v>103015502</v>
      </c>
      <c r="B231" s="27" t="s">
        <v>2470</v>
      </c>
      <c r="C231" s="9">
        <v>0</v>
      </c>
      <c r="D231" s="13">
        <v>29</v>
      </c>
      <c r="E231" s="13">
        <v>0</v>
      </c>
      <c r="F231" s="9">
        <v>0</v>
      </c>
      <c r="G231" s="50">
        <v>0</v>
      </c>
      <c r="H231" s="9">
        <v>0</v>
      </c>
      <c r="I231" s="9">
        <v>0</v>
      </c>
      <c r="J231" s="9">
        <v>0</v>
      </c>
      <c r="K231" s="72">
        <v>0</v>
      </c>
      <c r="L231" s="72">
        <v>0</v>
      </c>
      <c r="M231" s="72">
        <v>0</v>
      </c>
      <c r="N231" s="97">
        <v>2296001</v>
      </c>
      <c r="O231" s="29" t="s">
        <v>2471</v>
      </c>
      <c r="P231" s="9">
        <v>0</v>
      </c>
      <c r="Q231" s="72">
        <v>0</v>
      </c>
      <c r="R231" s="72">
        <v>0</v>
      </c>
      <c r="S231" s="50">
        <v>0</v>
      </c>
      <c r="T231" s="50">
        <v>0</v>
      </c>
      <c r="U231" s="72">
        <v>0</v>
      </c>
      <c r="V231" s="72">
        <v>0</v>
      </c>
      <c r="W231" s="72">
        <v>0</v>
      </c>
      <c r="X231" s="27">
        <v>103015502</v>
      </c>
      <c r="Y231" s="27" t="s">
        <v>2472</v>
      </c>
      <c r="Z231" s="9">
        <v>0</v>
      </c>
      <c r="AA231" s="9">
        <v>0</v>
      </c>
    </row>
    <row r="232" ht="18.75" customHeight="1" spans="1:27">
      <c r="A232" s="27"/>
      <c r="B232" s="27"/>
      <c r="C232" s="38"/>
      <c r="D232" s="34"/>
      <c r="E232" s="34"/>
      <c r="F232" s="81"/>
      <c r="G232" s="34"/>
      <c r="H232" s="34"/>
      <c r="I232" s="34"/>
      <c r="J232" s="34"/>
      <c r="K232" s="34"/>
      <c r="L232" s="34"/>
      <c r="M232" s="34"/>
      <c r="N232" s="97">
        <v>2296002</v>
      </c>
      <c r="O232" s="29" t="s">
        <v>2473</v>
      </c>
      <c r="P232" s="9">
        <v>60</v>
      </c>
      <c r="Q232" s="72">
        <v>0</v>
      </c>
      <c r="R232" s="72">
        <v>0</v>
      </c>
      <c r="S232" s="50">
        <v>0</v>
      </c>
      <c r="T232" s="50">
        <v>0</v>
      </c>
      <c r="U232" s="72">
        <v>0</v>
      </c>
      <c r="V232" s="72">
        <v>0</v>
      </c>
      <c r="W232" s="72">
        <v>0</v>
      </c>
      <c r="X232" s="27"/>
      <c r="Y232" s="27"/>
      <c r="Z232" s="81"/>
      <c r="AA232" s="38"/>
    </row>
    <row r="233" ht="18.75" customHeight="1" spans="1:27">
      <c r="A233" s="27"/>
      <c r="B233" s="27"/>
      <c r="C233" s="38"/>
      <c r="D233" s="34"/>
      <c r="E233" s="34"/>
      <c r="F233" s="81"/>
      <c r="G233" s="34"/>
      <c r="H233" s="34"/>
      <c r="I233" s="34"/>
      <c r="J233" s="34"/>
      <c r="K233" s="34"/>
      <c r="L233" s="34"/>
      <c r="M233" s="34"/>
      <c r="N233" s="97">
        <v>2296003</v>
      </c>
      <c r="O233" s="29" t="s">
        <v>2474</v>
      </c>
      <c r="P233" s="9">
        <v>0</v>
      </c>
      <c r="Q233" s="72">
        <v>0</v>
      </c>
      <c r="R233" s="72">
        <v>0</v>
      </c>
      <c r="S233" s="50">
        <v>0</v>
      </c>
      <c r="T233" s="50">
        <v>0</v>
      </c>
      <c r="U233" s="72">
        <v>0</v>
      </c>
      <c r="V233" s="72">
        <v>0</v>
      </c>
      <c r="W233" s="72">
        <v>0</v>
      </c>
      <c r="X233" s="27"/>
      <c r="Y233" s="27"/>
      <c r="Z233" s="81"/>
      <c r="AA233" s="38"/>
    </row>
    <row r="234" ht="18.75" customHeight="1" spans="1:27">
      <c r="A234" s="27"/>
      <c r="B234" s="27"/>
      <c r="C234" s="38"/>
      <c r="D234" s="34"/>
      <c r="E234" s="34"/>
      <c r="F234" s="38"/>
      <c r="G234" s="34"/>
      <c r="H234" s="34"/>
      <c r="I234" s="34"/>
      <c r="J234" s="34"/>
      <c r="K234" s="34"/>
      <c r="L234" s="34"/>
      <c r="M234" s="34"/>
      <c r="N234" s="97">
        <v>2296004</v>
      </c>
      <c r="O234" s="29" t="s">
        <v>2475</v>
      </c>
      <c r="P234" s="9">
        <v>12</v>
      </c>
      <c r="Q234" s="72">
        <v>0</v>
      </c>
      <c r="R234" s="72">
        <v>0</v>
      </c>
      <c r="S234" s="50">
        <v>0</v>
      </c>
      <c r="T234" s="50">
        <v>0</v>
      </c>
      <c r="U234" s="72">
        <v>0</v>
      </c>
      <c r="V234" s="72">
        <v>0</v>
      </c>
      <c r="W234" s="72">
        <v>0</v>
      </c>
      <c r="X234" s="27"/>
      <c r="Y234" s="27"/>
      <c r="Z234" s="81"/>
      <c r="AA234" s="38"/>
    </row>
    <row r="235" ht="18.75" customHeight="1" spans="1:27">
      <c r="A235" s="27"/>
      <c r="B235" s="27"/>
      <c r="C235" s="38"/>
      <c r="D235" s="34"/>
      <c r="E235" s="34"/>
      <c r="F235" s="38"/>
      <c r="G235" s="34"/>
      <c r="H235" s="34"/>
      <c r="I235" s="34"/>
      <c r="J235" s="34"/>
      <c r="K235" s="34"/>
      <c r="L235" s="34"/>
      <c r="M235" s="34"/>
      <c r="N235" s="97">
        <v>2296005</v>
      </c>
      <c r="O235" s="29" t="s">
        <v>2476</v>
      </c>
      <c r="P235" s="9">
        <v>0</v>
      </c>
      <c r="Q235" s="72">
        <v>0</v>
      </c>
      <c r="R235" s="72">
        <v>0</v>
      </c>
      <c r="S235" s="50">
        <v>0</v>
      </c>
      <c r="T235" s="50">
        <v>0</v>
      </c>
      <c r="U235" s="72">
        <v>0</v>
      </c>
      <c r="V235" s="72">
        <v>0</v>
      </c>
      <c r="W235" s="72">
        <v>0</v>
      </c>
      <c r="X235" s="27"/>
      <c r="Y235" s="27"/>
      <c r="Z235" s="81"/>
      <c r="AA235" s="34"/>
    </row>
    <row r="236" ht="18.75" customHeight="1" spans="1:27">
      <c r="A236" s="27"/>
      <c r="B236" s="27"/>
      <c r="C236" s="38"/>
      <c r="D236" s="34"/>
      <c r="E236" s="34"/>
      <c r="F236" s="38"/>
      <c r="G236" s="34"/>
      <c r="H236" s="34"/>
      <c r="I236" s="34"/>
      <c r="J236" s="34"/>
      <c r="K236" s="34"/>
      <c r="L236" s="34"/>
      <c r="M236" s="34"/>
      <c r="N236" s="97">
        <v>2296006</v>
      </c>
      <c r="O236" s="29" t="s">
        <v>2477</v>
      </c>
      <c r="P236" s="9">
        <v>17</v>
      </c>
      <c r="Q236" s="72">
        <v>0</v>
      </c>
      <c r="R236" s="72">
        <v>0</v>
      </c>
      <c r="S236" s="50">
        <v>0</v>
      </c>
      <c r="T236" s="50">
        <v>0</v>
      </c>
      <c r="U236" s="72">
        <v>0</v>
      </c>
      <c r="V236" s="72">
        <v>0</v>
      </c>
      <c r="W236" s="72">
        <v>0</v>
      </c>
      <c r="X236" s="27"/>
      <c r="Y236" s="27"/>
      <c r="Z236" s="81"/>
      <c r="AA236" s="38"/>
    </row>
    <row r="237" ht="18.75" customHeight="1" spans="1:27">
      <c r="A237" s="27"/>
      <c r="B237" s="27"/>
      <c r="C237" s="38"/>
      <c r="D237" s="34"/>
      <c r="E237" s="34"/>
      <c r="F237" s="38"/>
      <c r="G237" s="34"/>
      <c r="H237" s="34"/>
      <c r="I237" s="34"/>
      <c r="J237" s="34"/>
      <c r="K237" s="34"/>
      <c r="L237" s="34"/>
      <c r="M237" s="34"/>
      <c r="N237" s="97">
        <v>2296010</v>
      </c>
      <c r="O237" s="29" t="s">
        <v>2478</v>
      </c>
      <c r="P237" s="9">
        <v>0</v>
      </c>
      <c r="Q237" s="72">
        <v>0</v>
      </c>
      <c r="R237" s="72">
        <v>0</v>
      </c>
      <c r="S237" s="50">
        <v>0</v>
      </c>
      <c r="T237" s="50">
        <v>0</v>
      </c>
      <c r="U237" s="72">
        <v>0</v>
      </c>
      <c r="V237" s="72">
        <v>0</v>
      </c>
      <c r="W237" s="72">
        <v>0</v>
      </c>
      <c r="X237" s="27"/>
      <c r="Y237" s="27"/>
      <c r="Z237" s="81"/>
      <c r="AA237" s="38"/>
    </row>
    <row r="238" ht="18.75" customHeight="1" spans="1:27">
      <c r="A238" s="27"/>
      <c r="B238" s="27"/>
      <c r="C238" s="38"/>
      <c r="D238" s="34"/>
      <c r="E238" s="34"/>
      <c r="F238" s="38"/>
      <c r="G238" s="34"/>
      <c r="H238" s="34"/>
      <c r="I238" s="34"/>
      <c r="J238" s="34"/>
      <c r="K238" s="34"/>
      <c r="L238" s="34"/>
      <c r="M238" s="34"/>
      <c r="N238" s="97">
        <v>2296011</v>
      </c>
      <c r="O238" s="29" t="s">
        <v>2479</v>
      </c>
      <c r="P238" s="9">
        <v>0</v>
      </c>
      <c r="Q238" s="72">
        <v>0</v>
      </c>
      <c r="R238" s="72">
        <v>0</v>
      </c>
      <c r="S238" s="50">
        <v>0</v>
      </c>
      <c r="T238" s="50">
        <v>0</v>
      </c>
      <c r="U238" s="72">
        <v>0</v>
      </c>
      <c r="V238" s="72">
        <v>0</v>
      </c>
      <c r="W238" s="72">
        <v>0</v>
      </c>
      <c r="X238" s="27"/>
      <c r="Y238" s="27"/>
      <c r="Z238" s="81"/>
      <c r="AA238" s="38"/>
    </row>
    <row r="239" ht="18.75" customHeight="1" spans="1:27">
      <c r="A239" s="27"/>
      <c r="B239" s="27"/>
      <c r="C239" s="38"/>
      <c r="D239" s="34"/>
      <c r="E239" s="34"/>
      <c r="F239" s="38"/>
      <c r="G239" s="34"/>
      <c r="H239" s="34"/>
      <c r="I239" s="34"/>
      <c r="J239" s="34"/>
      <c r="K239" s="34"/>
      <c r="L239" s="34"/>
      <c r="M239" s="34"/>
      <c r="N239" s="97">
        <v>2296012</v>
      </c>
      <c r="O239" s="29" t="s">
        <v>2480</v>
      </c>
      <c r="P239" s="9">
        <v>0</v>
      </c>
      <c r="Q239" s="72">
        <v>0</v>
      </c>
      <c r="R239" s="72">
        <v>0</v>
      </c>
      <c r="S239" s="50">
        <v>0</v>
      </c>
      <c r="T239" s="50">
        <v>0</v>
      </c>
      <c r="U239" s="72">
        <v>0</v>
      </c>
      <c r="V239" s="72">
        <v>0</v>
      </c>
      <c r="W239" s="72">
        <v>0</v>
      </c>
      <c r="X239" s="27"/>
      <c r="Y239" s="27"/>
      <c r="Z239" s="81"/>
      <c r="AA239" s="38"/>
    </row>
    <row r="240" ht="18.75" customHeight="1" spans="1:27">
      <c r="A240" s="27"/>
      <c r="B240" s="27"/>
      <c r="C240" s="38"/>
      <c r="D240" s="34"/>
      <c r="E240" s="34"/>
      <c r="F240" s="38"/>
      <c r="G240" s="34"/>
      <c r="H240" s="34"/>
      <c r="I240" s="34"/>
      <c r="J240" s="34"/>
      <c r="K240" s="34"/>
      <c r="L240" s="34"/>
      <c r="M240" s="34"/>
      <c r="N240" s="97">
        <v>2296013</v>
      </c>
      <c r="O240" s="29" t="s">
        <v>2481</v>
      </c>
      <c r="P240" s="9">
        <v>0</v>
      </c>
      <c r="Q240" s="72">
        <v>0</v>
      </c>
      <c r="R240" s="72">
        <v>0</v>
      </c>
      <c r="S240" s="50">
        <v>0</v>
      </c>
      <c r="T240" s="50">
        <v>0</v>
      </c>
      <c r="U240" s="72">
        <v>0</v>
      </c>
      <c r="V240" s="72">
        <v>0</v>
      </c>
      <c r="W240" s="72">
        <v>0</v>
      </c>
      <c r="X240" s="27"/>
      <c r="Y240" s="27"/>
      <c r="Z240" s="81"/>
      <c r="AA240" s="38"/>
    </row>
    <row r="241" ht="18.75" customHeight="1" spans="1:27">
      <c r="A241" s="27"/>
      <c r="B241" s="27"/>
      <c r="C241" s="38"/>
      <c r="D241" s="34"/>
      <c r="E241" s="34"/>
      <c r="F241" s="38"/>
      <c r="G241" s="34"/>
      <c r="H241" s="34"/>
      <c r="I241" s="34"/>
      <c r="J241" s="34"/>
      <c r="K241" s="34"/>
      <c r="L241" s="34"/>
      <c r="M241" s="34"/>
      <c r="N241" s="97">
        <v>2296099</v>
      </c>
      <c r="O241" s="29" t="s">
        <v>2482</v>
      </c>
      <c r="P241" s="9">
        <v>0</v>
      </c>
      <c r="Q241" s="72">
        <v>0</v>
      </c>
      <c r="R241" s="72">
        <v>0</v>
      </c>
      <c r="S241" s="50">
        <v>0</v>
      </c>
      <c r="T241" s="50">
        <v>0</v>
      </c>
      <c r="U241" s="72">
        <v>0</v>
      </c>
      <c r="V241" s="72">
        <v>0</v>
      </c>
      <c r="W241" s="72">
        <v>0</v>
      </c>
      <c r="X241" s="27"/>
      <c r="Y241" s="27"/>
      <c r="Z241" s="81"/>
      <c r="AA241" s="38"/>
    </row>
    <row r="242" ht="18.75" customHeight="1" spans="1:27">
      <c r="A242" s="27"/>
      <c r="B242" s="27"/>
      <c r="C242" s="38"/>
      <c r="D242" s="34"/>
      <c r="E242" s="34"/>
      <c r="F242" s="38"/>
      <c r="G242" s="34"/>
      <c r="H242" s="34"/>
      <c r="I242" s="34"/>
      <c r="J242" s="34"/>
      <c r="K242" s="34"/>
      <c r="L242" s="34"/>
      <c r="M242" s="34"/>
      <c r="N242" s="97">
        <v>2320415</v>
      </c>
      <c r="O242" s="60" t="s">
        <v>2483</v>
      </c>
      <c r="P242" s="9">
        <v>0</v>
      </c>
      <c r="Q242" s="72">
        <v>0</v>
      </c>
      <c r="R242" s="72">
        <v>0</v>
      </c>
      <c r="S242" s="50">
        <v>0</v>
      </c>
      <c r="T242" s="50">
        <v>0</v>
      </c>
      <c r="U242" s="72">
        <v>0</v>
      </c>
      <c r="V242" s="72">
        <v>0</v>
      </c>
      <c r="W242" s="72">
        <v>0</v>
      </c>
      <c r="X242" s="27"/>
      <c r="Y242" s="27"/>
      <c r="Z242" s="81"/>
      <c r="AA242" s="38"/>
    </row>
    <row r="243" ht="18.75" customHeight="1" spans="1:27">
      <c r="A243" s="27"/>
      <c r="B243" s="27"/>
      <c r="C243" s="38"/>
      <c r="D243" s="34"/>
      <c r="E243" s="34"/>
      <c r="F243" s="38"/>
      <c r="G243" s="34"/>
      <c r="H243" s="34"/>
      <c r="I243" s="34"/>
      <c r="J243" s="34"/>
      <c r="K243" s="34"/>
      <c r="L243" s="34"/>
      <c r="M243" s="34"/>
      <c r="N243" s="97">
        <v>2330415</v>
      </c>
      <c r="O243" s="60" t="s">
        <v>2484</v>
      </c>
      <c r="P243" s="50">
        <v>0</v>
      </c>
      <c r="Q243" s="72">
        <v>0</v>
      </c>
      <c r="R243" s="72">
        <v>0</v>
      </c>
      <c r="S243" s="50">
        <v>0</v>
      </c>
      <c r="T243" s="50">
        <v>0</v>
      </c>
      <c r="U243" s="72">
        <v>0</v>
      </c>
      <c r="V243" s="72">
        <v>0</v>
      </c>
      <c r="W243" s="72">
        <v>0</v>
      </c>
      <c r="X243" s="27"/>
      <c r="Y243" s="27"/>
      <c r="Z243" s="81"/>
      <c r="AA243" s="38"/>
    </row>
    <row r="244" ht="18.75" customHeight="1" spans="1:27">
      <c r="A244" s="27">
        <v>1030177</v>
      </c>
      <c r="B244" s="46" t="s">
        <v>2485</v>
      </c>
      <c r="C244" s="9">
        <v>0</v>
      </c>
      <c r="D244" s="13">
        <v>0</v>
      </c>
      <c r="E244" s="13">
        <v>0</v>
      </c>
      <c r="F244" s="9">
        <v>0</v>
      </c>
      <c r="G244" s="50">
        <v>0</v>
      </c>
      <c r="H244" s="9">
        <v>0</v>
      </c>
      <c r="I244" s="9">
        <v>0</v>
      </c>
      <c r="J244" s="9">
        <v>0</v>
      </c>
      <c r="K244" s="72">
        <v>0</v>
      </c>
      <c r="L244" s="72">
        <v>0</v>
      </c>
      <c r="M244" s="72">
        <v>0</v>
      </c>
      <c r="N244" s="97">
        <v>22961</v>
      </c>
      <c r="O244" s="60" t="s">
        <v>2486</v>
      </c>
      <c r="P244" s="9">
        <v>0</v>
      </c>
      <c r="Q244" s="72">
        <v>0</v>
      </c>
      <c r="R244" s="72">
        <v>0</v>
      </c>
      <c r="S244" s="50">
        <v>0</v>
      </c>
      <c r="T244" s="50">
        <v>0</v>
      </c>
      <c r="U244" s="72">
        <v>0</v>
      </c>
      <c r="V244" s="72">
        <v>0</v>
      </c>
      <c r="W244" s="72">
        <v>0</v>
      </c>
      <c r="X244" s="27">
        <v>1030177</v>
      </c>
      <c r="Y244" s="46" t="s">
        <v>2487</v>
      </c>
      <c r="Z244" s="9">
        <v>0</v>
      </c>
      <c r="AA244" s="12">
        <f>SUM(C244:M244)-SUM(P244:W244)-Z244-I244</f>
        <v>0</v>
      </c>
    </row>
    <row r="245" ht="17.1" customHeight="1" spans="1:27">
      <c r="A245" s="27">
        <v>1030199</v>
      </c>
      <c r="B245" s="46" t="s">
        <v>2488</v>
      </c>
      <c r="C245" s="9">
        <v>2275</v>
      </c>
      <c r="D245" s="13">
        <v>0</v>
      </c>
      <c r="E245" s="13">
        <v>0</v>
      </c>
      <c r="F245" s="9">
        <v>0</v>
      </c>
      <c r="G245" s="50">
        <v>0</v>
      </c>
      <c r="H245" s="9">
        <v>0</v>
      </c>
      <c r="I245" s="9">
        <v>0</v>
      </c>
      <c r="J245" s="9">
        <v>0</v>
      </c>
      <c r="K245" s="72">
        <v>0</v>
      </c>
      <c r="L245" s="72">
        <v>0</v>
      </c>
      <c r="M245" s="72">
        <v>0</v>
      </c>
      <c r="N245" s="97"/>
      <c r="O245" s="60" t="s">
        <v>2489</v>
      </c>
      <c r="P245" s="12">
        <f t="shared" ref="P245:W245" si="59">SUM(P246:P248)</f>
        <v>0</v>
      </c>
      <c r="Q245" s="48">
        <f>SUM(Q246:Q248)</f>
        <v>0</v>
      </c>
      <c r="R245" s="48">
        <f>SUM(R246:R248)</f>
        <v>0</v>
      </c>
      <c r="S245" s="12">
        <f>SUM(S246:S248)</f>
        <v>2275</v>
      </c>
      <c r="T245" s="12">
        <f>SUM(T246:T248)</f>
        <v>0</v>
      </c>
      <c r="U245" s="48">
        <f>SUM(U246:U248)</f>
        <v>0</v>
      </c>
      <c r="V245" s="48">
        <f>SUM(V246:V248)</f>
        <v>0</v>
      </c>
      <c r="W245" s="48">
        <f>SUM(W246:W248)</f>
        <v>0</v>
      </c>
      <c r="X245" s="27">
        <v>1030199</v>
      </c>
      <c r="Y245" s="46" t="s">
        <v>2490</v>
      </c>
      <c r="Z245" s="9">
        <v>0</v>
      </c>
      <c r="AA245" s="12">
        <f>SUM(C245:M245)-SUM(P245:W245)-Z245-I245</f>
        <v>0</v>
      </c>
    </row>
    <row r="246" ht="17.1" customHeight="1" spans="1:27">
      <c r="A246" s="102"/>
      <c r="B246" s="102"/>
      <c r="C246" s="34"/>
      <c r="D246" s="34"/>
      <c r="E246" s="34"/>
      <c r="F246" s="81"/>
      <c r="G246" s="34"/>
      <c r="H246" s="34"/>
      <c r="I246" s="34"/>
      <c r="J246" s="34"/>
      <c r="K246" s="34"/>
      <c r="L246" s="34"/>
      <c r="M246" s="34"/>
      <c r="N246" s="97">
        <v>22904</v>
      </c>
      <c r="O246" s="46" t="s">
        <v>2491</v>
      </c>
      <c r="P246" s="9">
        <v>0</v>
      </c>
      <c r="Q246" s="72">
        <v>0</v>
      </c>
      <c r="R246" s="72">
        <v>0</v>
      </c>
      <c r="S246" s="50">
        <v>2275</v>
      </c>
      <c r="T246" s="50">
        <v>0</v>
      </c>
      <c r="U246" s="72">
        <v>0</v>
      </c>
      <c r="V246" s="72">
        <v>0</v>
      </c>
      <c r="W246" s="72">
        <v>0</v>
      </c>
      <c r="X246" s="102"/>
      <c r="Y246" s="102"/>
      <c r="Z246" s="34"/>
      <c r="AA246" s="34"/>
    </row>
    <row r="247" ht="17.1" customHeight="1" spans="1:27">
      <c r="A247" s="27"/>
      <c r="B247" s="27"/>
      <c r="C247" s="81"/>
      <c r="D247" s="81"/>
      <c r="E247" s="81"/>
      <c r="F247" s="81"/>
      <c r="G247" s="34"/>
      <c r="H247" s="34"/>
      <c r="I247" s="34"/>
      <c r="J247" s="34"/>
      <c r="K247" s="34"/>
      <c r="L247" s="34"/>
      <c r="M247" s="34"/>
      <c r="N247" s="97">
        <v>2320499</v>
      </c>
      <c r="O247" s="46" t="s">
        <v>2492</v>
      </c>
      <c r="P247" s="9">
        <v>0</v>
      </c>
      <c r="Q247" s="72">
        <v>0</v>
      </c>
      <c r="R247" s="72">
        <v>0</v>
      </c>
      <c r="S247" s="9">
        <v>0</v>
      </c>
      <c r="T247" s="9">
        <v>0</v>
      </c>
      <c r="U247" s="72">
        <v>0</v>
      </c>
      <c r="V247" s="72">
        <v>0</v>
      </c>
      <c r="W247" s="72">
        <v>0</v>
      </c>
      <c r="X247" s="27"/>
      <c r="Y247" s="27"/>
      <c r="Z247" s="81"/>
      <c r="AA247" s="81"/>
    </row>
    <row r="248" ht="17.1" customHeight="1" spans="1:27">
      <c r="A248" s="27"/>
      <c r="B248" s="27"/>
      <c r="C248" s="81"/>
      <c r="D248" s="81"/>
      <c r="E248" s="81"/>
      <c r="F248" s="81"/>
      <c r="G248" s="34"/>
      <c r="H248" s="34"/>
      <c r="I248" s="34"/>
      <c r="J248" s="34"/>
      <c r="K248" s="34"/>
      <c r="L248" s="34"/>
      <c r="M248" s="34"/>
      <c r="N248" s="97">
        <v>2330499</v>
      </c>
      <c r="O248" s="46" t="s">
        <v>2493</v>
      </c>
      <c r="P248" s="9">
        <v>0</v>
      </c>
      <c r="Q248" s="72">
        <v>0</v>
      </c>
      <c r="R248" s="72">
        <v>0</v>
      </c>
      <c r="S248" s="9">
        <v>0</v>
      </c>
      <c r="T248" s="9">
        <v>0</v>
      </c>
      <c r="U248" s="72">
        <v>0</v>
      </c>
      <c r="V248" s="72">
        <v>0</v>
      </c>
      <c r="W248" s="72">
        <v>0</v>
      </c>
      <c r="X248" s="27"/>
      <c r="Y248" s="27"/>
      <c r="Z248" s="81"/>
      <c r="AA248" s="81"/>
    </row>
  </sheetData>
  <mergeCells count="30">
    <mergeCell ref="A1:AA1"/>
    <mergeCell ref="A2:AA2"/>
    <mergeCell ref="A3:AA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s>
  <printOptions horizontalCentered="1" verticalCentered="1" gridLines="1"/>
  <pageMargins left="3" right="2" top="1" bottom="1" header="0" footer="0"/>
  <pageSetup paperSize="1" scale="63" orientation="landscape" blackAndWhite="1"/>
  <headerFooter alignWithMargins="0">
    <oddHeader>&amp;C@$</oddHeader>
    <oddFooter>&amp;C@&amp;- &amp;P&amp;-$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23"/>
  <sheetViews>
    <sheetView showGridLines="0" showZeros="0" workbookViewId="0">
      <selection activeCell="D20" sqref="D20"/>
    </sheetView>
  </sheetViews>
  <sheetFormatPr defaultColWidth="9.125" defaultRowHeight="14.25" outlineLevelCol="3"/>
  <cols>
    <col min="1" max="1" width="35" customWidth="1"/>
    <col min="2" max="2" width="19.25" customWidth="1"/>
    <col min="3" max="3" width="35.125" customWidth="1"/>
    <col min="4" max="4" width="19.25" customWidth="1"/>
  </cols>
  <sheetData>
    <row r="1" ht="33.95" customHeight="1" spans="1:4">
      <c r="A1" s="2" t="s">
        <v>2494</v>
      </c>
      <c r="B1" s="2"/>
      <c r="C1" s="2"/>
      <c r="D1" s="2"/>
    </row>
    <row r="2" ht="17.1" customHeight="1" spans="1:4">
      <c r="A2" s="3" t="s">
        <v>57</v>
      </c>
      <c r="B2" s="3"/>
      <c r="C2" s="3"/>
      <c r="D2" s="3"/>
    </row>
    <row r="3" ht="17.1" customHeight="1" spans="1:4">
      <c r="A3" s="3" t="s">
        <v>849</v>
      </c>
      <c r="B3" s="3"/>
      <c r="C3" s="3"/>
      <c r="D3" s="3"/>
    </row>
    <row r="4" ht="16.9" customHeight="1" spans="1:4">
      <c r="A4" s="4" t="s">
        <v>1942</v>
      </c>
      <c r="B4" s="4" t="s">
        <v>92</v>
      </c>
      <c r="C4" s="4" t="s">
        <v>1942</v>
      </c>
      <c r="D4" s="4" t="s">
        <v>92</v>
      </c>
    </row>
    <row r="5" ht="16.9" customHeight="1" spans="1:4">
      <c r="A5" s="27" t="s">
        <v>2155</v>
      </c>
      <c r="B5" s="12">
        <f>'L06'!C6</f>
        <v>2275</v>
      </c>
      <c r="C5" s="27" t="s">
        <v>2156</v>
      </c>
      <c r="D5" s="12">
        <f>'L06'!P6</f>
        <v>13511</v>
      </c>
    </row>
    <row r="6" ht="16.9" customHeight="1" spans="1:4">
      <c r="A6" s="6" t="s">
        <v>2495</v>
      </c>
      <c r="B6" s="13">
        <v>11236</v>
      </c>
      <c r="C6" s="6" t="s">
        <v>2496</v>
      </c>
      <c r="D6" s="13">
        <v>0</v>
      </c>
    </row>
    <row r="7" ht="16.9" customHeight="1" spans="1:4">
      <c r="A7" s="6" t="s">
        <v>2497</v>
      </c>
      <c r="B7" s="13">
        <v>0</v>
      </c>
      <c r="C7" s="6" t="s">
        <v>2498</v>
      </c>
      <c r="D7" s="13">
        <v>0</v>
      </c>
    </row>
    <row r="8" ht="16.9" customHeight="1" spans="1:4">
      <c r="A8" s="6" t="s">
        <v>2148</v>
      </c>
      <c r="B8" s="9">
        <v>0</v>
      </c>
      <c r="C8" s="6"/>
      <c r="D8" s="34"/>
    </row>
    <row r="9" ht="16.9" customHeight="1" spans="1:4">
      <c r="A9" s="6" t="s">
        <v>2499</v>
      </c>
      <c r="B9" s="9">
        <v>-960</v>
      </c>
      <c r="C9" s="6"/>
      <c r="D9" s="34"/>
    </row>
    <row r="10" ht="16.9" customHeight="1" spans="1:4">
      <c r="A10" s="6" t="s">
        <v>2500</v>
      </c>
      <c r="B10" s="12">
        <f>B11+B12+B13</f>
        <v>2278</v>
      </c>
      <c r="C10" s="6" t="s">
        <v>2501</v>
      </c>
      <c r="D10" s="9">
        <v>2278</v>
      </c>
    </row>
    <row r="11" ht="16.9" customHeight="1" spans="1:4">
      <c r="A11" s="6" t="s">
        <v>2502</v>
      </c>
      <c r="B11" s="9">
        <v>2278</v>
      </c>
      <c r="C11" s="6"/>
      <c r="D11" s="34"/>
    </row>
    <row r="12" ht="16.9" customHeight="1" spans="1:4">
      <c r="A12" s="6" t="s">
        <v>2503</v>
      </c>
      <c r="B12" s="9">
        <v>0</v>
      </c>
      <c r="C12" s="6"/>
      <c r="D12" s="34"/>
    </row>
    <row r="13" ht="16.9" customHeight="1" spans="1:4">
      <c r="A13" s="6" t="s">
        <v>2032</v>
      </c>
      <c r="B13" s="9">
        <v>0</v>
      </c>
      <c r="C13" s="6"/>
      <c r="D13" s="34"/>
    </row>
    <row r="14" ht="16.9" customHeight="1" spans="1:4">
      <c r="A14" s="6" t="s">
        <v>2033</v>
      </c>
      <c r="B14" s="12">
        <f t="shared" ref="B14:B17" si="0">B15</f>
        <v>0</v>
      </c>
      <c r="C14" s="6" t="s">
        <v>2034</v>
      </c>
      <c r="D14" s="12">
        <f>D15</f>
        <v>0</v>
      </c>
    </row>
    <row r="15" ht="17.25" customHeight="1" spans="1:4">
      <c r="A15" s="6" t="s">
        <v>2035</v>
      </c>
      <c r="B15" s="12">
        <f>B16</f>
        <v>0</v>
      </c>
      <c r="C15" s="6" t="s">
        <v>2504</v>
      </c>
      <c r="D15" s="9">
        <v>0</v>
      </c>
    </row>
    <row r="16" ht="17.25" customHeight="1" spans="1:4">
      <c r="A16" s="6" t="s">
        <v>2505</v>
      </c>
      <c r="B16" s="9">
        <v>0</v>
      </c>
      <c r="C16" s="6"/>
      <c r="D16" s="81"/>
    </row>
    <row r="17" ht="17.25" customHeight="1" spans="1:4">
      <c r="A17" s="6" t="s">
        <v>2046</v>
      </c>
      <c r="B17" s="12">
        <f>B18</f>
        <v>0</v>
      </c>
      <c r="C17" s="6" t="s">
        <v>2047</v>
      </c>
      <c r="D17" s="13">
        <v>0</v>
      </c>
    </row>
    <row r="18" ht="17.25" customHeight="1" spans="1:4">
      <c r="A18" s="6" t="s">
        <v>2506</v>
      </c>
      <c r="B18" s="13">
        <v>0</v>
      </c>
      <c r="C18" s="6"/>
      <c r="D18" s="63"/>
    </row>
    <row r="19" ht="17.25" customHeight="1" spans="1:4">
      <c r="A19" s="6" t="s">
        <v>2507</v>
      </c>
      <c r="B19" s="13">
        <v>0</v>
      </c>
      <c r="C19" s="6" t="s">
        <v>2508</v>
      </c>
      <c r="D19" s="13">
        <v>0</v>
      </c>
    </row>
    <row r="20" ht="17.25" customHeight="1" spans="1:4">
      <c r="A20" s="6" t="s">
        <v>2509</v>
      </c>
      <c r="B20" s="13">
        <v>0</v>
      </c>
      <c r="C20" s="6" t="s">
        <v>2510</v>
      </c>
      <c r="D20" s="13">
        <v>0</v>
      </c>
    </row>
    <row r="21" ht="17.25" customHeight="1" spans="1:4">
      <c r="A21" s="6"/>
      <c r="B21" s="38"/>
      <c r="C21" s="27" t="s">
        <v>2153</v>
      </c>
      <c r="D21" s="12">
        <f>'L06'!Z6</f>
        <v>0</v>
      </c>
    </row>
    <row r="22" ht="17.25" customHeight="1" spans="1:4">
      <c r="A22" s="6"/>
      <c r="B22" s="38"/>
      <c r="C22" s="6" t="s">
        <v>2511</v>
      </c>
      <c r="D22" s="12">
        <f>B23-D5-D6-D7-D10-D14-D17-D19-D20-D21</f>
        <v>-960</v>
      </c>
    </row>
    <row r="23" ht="17.25" customHeight="1" spans="1:4">
      <c r="A23" s="43" t="s">
        <v>2512</v>
      </c>
      <c r="B23" s="12">
        <f>SUM(B5:B10,B14,B17,B19:B20)</f>
        <v>14829</v>
      </c>
      <c r="C23" s="43" t="s">
        <v>2513</v>
      </c>
      <c r="D23" s="12">
        <f>SUM(D5:D7,D10,D14,D17,D19:D22)</f>
        <v>14829</v>
      </c>
    </row>
  </sheetData>
  <mergeCells count="3">
    <mergeCell ref="A1:D1"/>
    <mergeCell ref="A2:D2"/>
    <mergeCell ref="A3:D3"/>
  </mergeCells>
  <printOptions horizontalCentered="1" verticalCentered="1" gridLines="1"/>
  <pageMargins left="3" right="2" top="1" bottom="1" header="0" footer="0"/>
  <pageSetup paperSize="1" orientation="landscape" blackAndWhite="1"/>
  <headerFooter alignWithMargins="0">
    <oddHeader>&amp;C@$</oddHeader>
    <oddFooter>&amp;C@&amp;- &amp;P&amp;-$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39"/>
  <sheetViews>
    <sheetView showGridLines="0" showZeros="0" workbookViewId="0">
      <selection activeCell="D39" sqref="D39"/>
    </sheetView>
  </sheetViews>
  <sheetFormatPr defaultColWidth="9.125" defaultRowHeight="14.25" outlineLevelCol="4"/>
  <cols>
    <col min="1" max="1" width="9.125" customWidth="1"/>
    <col min="2" max="2" width="39.75" customWidth="1"/>
    <col min="3" max="5" width="17.375" customWidth="1"/>
  </cols>
  <sheetData>
    <row r="1" ht="33.95" customHeight="1" spans="1:5">
      <c r="A1" s="2" t="s">
        <v>2514</v>
      </c>
      <c r="B1" s="2"/>
      <c r="C1" s="2"/>
      <c r="D1" s="2"/>
      <c r="E1" s="2"/>
    </row>
    <row r="2" ht="17.1" customHeight="1" spans="1:5">
      <c r="A2" s="3" t="s">
        <v>59</v>
      </c>
      <c r="B2" s="3"/>
      <c r="C2" s="3"/>
      <c r="D2" s="3"/>
      <c r="E2" s="3"/>
    </row>
    <row r="3" ht="17.1" customHeight="1" spans="1:5">
      <c r="A3" s="3" t="s">
        <v>849</v>
      </c>
      <c r="B3" s="3"/>
      <c r="C3" s="3"/>
      <c r="D3" s="3"/>
      <c r="E3" s="3"/>
    </row>
    <row r="4" ht="27" customHeight="1" spans="1:5">
      <c r="A4" s="4" t="s">
        <v>90</v>
      </c>
      <c r="B4" s="4" t="s">
        <v>1942</v>
      </c>
      <c r="C4" s="4" t="s">
        <v>2083</v>
      </c>
      <c r="D4" s="45" t="s">
        <v>2515</v>
      </c>
      <c r="E4" s="4" t="s">
        <v>2085</v>
      </c>
    </row>
    <row r="5" ht="17.1" customHeight="1" spans="1:5">
      <c r="A5" s="27">
        <v>10301</v>
      </c>
      <c r="B5" s="4" t="s">
        <v>2155</v>
      </c>
      <c r="C5" s="12">
        <f>SUM(C6:C39)</f>
        <v>0</v>
      </c>
      <c r="D5" s="48">
        <f>SUM(D6:D39)</f>
        <v>0</v>
      </c>
      <c r="E5" s="12">
        <f>SUM(E6:E39)</f>
        <v>0</v>
      </c>
    </row>
    <row r="6" ht="17.1" customHeight="1" spans="1:5">
      <c r="A6" s="27">
        <v>1030102</v>
      </c>
      <c r="B6" s="27" t="s">
        <v>2422</v>
      </c>
      <c r="C6" s="13">
        <v>0</v>
      </c>
      <c r="D6" s="72">
        <v>0</v>
      </c>
      <c r="E6" s="12">
        <f t="shared" ref="E6:E39" si="0">SUM(C6:D6)</f>
        <v>0</v>
      </c>
    </row>
    <row r="7" ht="17.1" customHeight="1" spans="1:5">
      <c r="A7" s="27">
        <v>1030106</v>
      </c>
      <c r="B7" s="27" t="s">
        <v>2366</v>
      </c>
      <c r="C7" s="13">
        <v>0</v>
      </c>
      <c r="D7" s="72">
        <v>0</v>
      </c>
      <c r="E7" s="12">
        <f>SUM(C7:D7)</f>
        <v>0</v>
      </c>
    </row>
    <row r="8" ht="17.1" customHeight="1" spans="1:5">
      <c r="A8" s="27">
        <v>1030110</v>
      </c>
      <c r="B8" s="27" t="s">
        <v>2387</v>
      </c>
      <c r="C8" s="13">
        <v>0</v>
      </c>
      <c r="D8" s="72">
        <v>0</v>
      </c>
      <c r="E8" s="12">
        <f>SUM(C8:D8)</f>
        <v>0</v>
      </c>
    </row>
    <row r="9" ht="17.1" customHeight="1" spans="1:5">
      <c r="A9" s="27">
        <v>1030112</v>
      </c>
      <c r="B9" s="27" t="s">
        <v>2340</v>
      </c>
      <c r="C9" s="13">
        <v>0</v>
      </c>
      <c r="D9" s="72">
        <v>0</v>
      </c>
      <c r="E9" s="12">
        <f>SUM(C9:D9)</f>
        <v>0</v>
      </c>
    </row>
    <row r="10" ht="17.1" customHeight="1" spans="1:5">
      <c r="A10" s="27">
        <v>1030115</v>
      </c>
      <c r="B10" s="27" t="s">
        <v>2357</v>
      </c>
      <c r="C10" s="13">
        <v>0</v>
      </c>
      <c r="D10" s="72">
        <v>0</v>
      </c>
      <c r="E10" s="12">
        <f>SUM(C10:D10)</f>
        <v>0</v>
      </c>
    </row>
    <row r="11" ht="17.1" customHeight="1" spans="1:5">
      <c r="A11" s="27">
        <v>1030118</v>
      </c>
      <c r="B11" s="27" t="s">
        <v>2398</v>
      </c>
      <c r="C11" s="13">
        <v>0</v>
      </c>
      <c r="D11" s="72">
        <v>0</v>
      </c>
      <c r="E11" s="12">
        <f>SUM(C11:D11)</f>
        <v>0</v>
      </c>
    </row>
    <row r="12" ht="17.1" customHeight="1" spans="1:5">
      <c r="A12" s="27">
        <v>1030119</v>
      </c>
      <c r="B12" s="27" t="s">
        <v>2411</v>
      </c>
      <c r="C12" s="13">
        <v>0</v>
      </c>
      <c r="D12" s="72">
        <v>0</v>
      </c>
      <c r="E12" s="12">
        <f>SUM(C12:D12)</f>
        <v>0</v>
      </c>
    </row>
    <row r="13" ht="17.1" customHeight="1" spans="1:5">
      <c r="A13" s="27">
        <v>1030121</v>
      </c>
      <c r="B13" s="27" t="s">
        <v>2432</v>
      </c>
      <c r="C13" s="13">
        <v>0</v>
      </c>
      <c r="D13" s="72">
        <v>0</v>
      </c>
      <c r="E13" s="12">
        <f>SUM(C13:D13)</f>
        <v>0</v>
      </c>
    </row>
    <row r="14" ht="17.1" customHeight="1" spans="1:5">
      <c r="A14" s="27">
        <v>1030129</v>
      </c>
      <c r="B14" s="27" t="s">
        <v>2167</v>
      </c>
      <c r="C14" s="13">
        <v>0</v>
      </c>
      <c r="D14" s="72">
        <v>0</v>
      </c>
      <c r="E14" s="12">
        <f>SUM(C14:D14)</f>
        <v>0</v>
      </c>
    </row>
    <row r="15" ht="17.1" customHeight="1" spans="1:5">
      <c r="A15" s="27">
        <v>1030131</v>
      </c>
      <c r="B15" s="27" t="s">
        <v>2291</v>
      </c>
      <c r="C15" s="13">
        <v>0</v>
      </c>
      <c r="D15" s="72">
        <v>0</v>
      </c>
      <c r="E15" s="12">
        <f>SUM(C15:D15)</f>
        <v>0</v>
      </c>
    </row>
    <row r="16" ht="17.1" customHeight="1" spans="1:5">
      <c r="A16" s="27">
        <v>1030133</v>
      </c>
      <c r="B16" s="27" t="s">
        <v>2260</v>
      </c>
      <c r="C16" s="13">
        <v>0</v>
      </c>
      <c r="D16" s="72">
        <v>0</v>
      </c>
      <c r="E16" s="12">
        <f>SUM(C16:D16)</f>
        <v>0</v>
      </c>
    </row>
    <row r="17" ht="17.1" customHeight="1" spans="1:5">
      <c r="A17" s="27">
        <v>1030139</v>
      </c>
      <c r="B17" s="27" t="s">
        <v>2321</v>
      </c>
      <c r="C17" s="13">
        <v>0</v>
      </c>
      <c r="D17" s="72">
        <v>0</v>
      </c>
      <c r="E17" s="12">
        <f>SUM(C17:D17)</f>
        <v>0</v>
      </c>
    </row>
    <row r="18" ht="17.1" customHeight="1" spans="1:5">
      <c r="A18" s="27">
        <v>1030144</v>
      </c>
      <c r="B18" s="6" t="s">
        <v>2236</v>
      </c>
      <c r="C18" s="13">
        <v>0</v>
      </c>
      <c r="D18" s="72">
        <v>0</v>
      </c>
      <c r="E18" s="12">
        <f>SUM(C18:D18)</f>
        <v>0</v>
      </c>
    </row>
    <row r="19" ht="17.1" customHeight="1" spans="1:5">
      <c r="A19" s="27">
        <v>1030146</v>
      </c>
      <c r="B19" s="6" t="s">
        <v>2247</v>
      </c>
      <c r="C19" s="13">
        <v>0</v>
      </c>
      <c r="D19" s="72">
        <v>0</v>
      </c>
      <c r="E19" s="12">
        <f>SUM(C19:D19)</f>
        <v>0</v>
      </c>
    </row>
    <row r="20" ht="17.1" customHeight="1" spans="1:5">
      <c r="A20" s="27">
        <v>1030147</v>
      </c>
      <c r="B20" s="6" t="s">
        <v>2254</v>
      </c>
      <c r="C20" s="13">
        <v>0</v>
      </c>
      <c r="D20" s="72">
        <v>0</v>
      </c>
      <c r="E20" s="12">
        <f>SUM(C20:D20)</f>
        <v>0</v>
      </c>
    </row>
    <row r="21" ht="17.1" customHeight="1" spans="1:5">
      <c r="A21" s="27">
        <v>1030148</v>
      </c>
      <c r="B21" s="6" t="s">
        <v>2210</v>
      </c>
      <c r="C21" s="13">
        <v>0</v>
      </c>
      <c r="D21" s="72">
        <v>0</v>
      </c>
      <c r="E21" s="12">
        <f>SUM(C21:D21)</f>
        <v>0</v>
      </c>
    </row>
    <row r="22" ht="17.1" customHeight="1" spans="1:5">
      <c r="A22" s="27">
        <v>1030149</v>
      </c>
      <c r="B22" s="6" t="s">
        <v>2177</v>
      </c>
      <c r="C22" s="13">
        <v>0</v>
      </c>
      <c r="D22" s="72">
        <v>0</v>
      </c>
      <c r="E22" s="12">
        <f>SUM(C22:D22)</f>
        <v>0</v>
      </c>
    </row>
    <row r="23" ht="17.1" customHeight="1" spans="1:5">
      <c r="A23" s="27">
        <v>1030150</v>
      </c>
      <c r="B23" s="6" t="s">
        <v>2302</v>
      </c>
      <c r="C23" s="13">
        <v>0</v>
      </c>
      <c r="D23" s="72">
        <v>0</v>
      </c>
      <c r="E23" s="12">
        <f>SUM(C23:D23)</f>
        <v>0</v>
      </c>
    </row>
    <row r="24" ht="17.1" customHeight="1" spans="1:5">
      <c r="A24" s="27">
        <v>1030152</v>
      </c>
      <c r="B24" s="6" t="s">
        <v>2315</v>
      </c>
      <c r="C24" s="13">
        <v>0</v>
      </c>
      <c r="D24" s="72">
        <v>0</v>
      </c>
      <c r="E24" s="12">
        <f>SUM(C24:D24)</f>
        <v>0</v>
      </c>
    </row>
    <row r="25" ht="17.1" customHeight="1" spans="1:5">
      <c r="A25" s="27">
        <v>1030153</v>
      </c>
      <c r="B25" s="6" t="s">
        <v>2440</v>
      </c>
      <c r="C25" s="13">
        <v>0</v>
      </c>
      <c r="D25" s="72">
        <v>0</v>
      </c>
      <c r="E25" s="12">
        <f>SUM(C25:D25)</f>
        <v>0</v>
      </c>
    </row>
    <row r="26" ht="17.1" customHeight="1" spans="1:5">
      <c r="A26" s="27">
        <v>1030154</v>
      </c>
      <c r="B26" s="6" t="s">
        <v>2443</v>
      </c>
      <c r="C26" s="13">
        <v>0</v>
      </c>
      <c r="D26" s="72">
        <v>0</v>
      </c>
      <c r="E26" s="12">
        <f>SUM(C26:D26)</f>
        <v>0</v>
      </c>
    </row>
    <row r="27" ht="17.1" customHeight="1" spans="1:5">
      <c r="A27" s="27">
        <v>1030155</v>
      </c>
      <c r="B27" s="6" t="s">
        <v>2464</v>
      </c>
      <c r="C27" s="13">
        <v>0</v>
      </c>
      <c r="D27" s="72">
        <v>0</v>
      </c>
      <c r="E27" s="12">
        <f>SUM(C27:D27)</f>
        <v>0</v>
      </c>
    </row>
    <row r="28" ht="17.1" customHeight="1" spans="1:5">
      <c r="A28" s="27">
        <v>1030156</v>
      </c>
      <c r="B28" s="6" t="s">
        <v>2275</v>
      </c>
      <c r="C28" s="13">
        <v>0</v>
      </c>
      <c r="D28" s="72">
        <v>0</v>
      </c>
      <c r="E28" s="12">
        <f>SUM(C28:D28)</f>
        <v>0</v>
      </c>
    </row>
    <row r="29" ht="17.1" customHeight="1" spans="1:5">
      <c r="A29" s="27">
        <v>1030157</v>
      </c>
      <c r="B29" s="6" t="s">
        <v>2183</v>
      </c>
      <c r="C29" s="13">
        <v>0</v>
      </c>
      <c r="D29" s="72">
        <v>0</v>
      </c>
      <c r="E29" s="12">
        <f>SUM(C29:D29)</f>
        <v>0</v>
      </c>
    </row>
    <row r="30" ht="17.1" customHeight="1" spans="1:5">
      <c r="A30" s="27">
        <v>1030158</v>
      </c>
      <c r="B30" s="6" t="s">
        <v>2328</v>
      </c>
      <c r="C30" s="13">
        <v>0</v>
      </c>
      <c r="D30" s="72">
        <v>0</v>
      </c>
      <c r="E30" s="12">
        <f>SUM(C30:D30)</f>
        <v>0</v>
      </c>
    </row>
    <row r="31" ht="17.1" customHeight="1" spans="1:5">
      <c r="A31" s="27">
        <v>1030159</v>
      </c>
      <c r="B31" s="6" t="s">
        <v>2349</v>
      </c>
      <c r="C31" s="13">
        <v>0</v>
      </c>
      <c r="D31" s="72">
        <v>0</v>
      </c>
      <c r="E31" s="12">
        <f>SUM(C31:D31)</f>
        <v>0</v>
      </c>
    </row>
    <row r="32" ht="17.1" customHeight="1" spans="1:5">
      <c r="A32" s="27">
        <v>1030166</v>
      </c>
      <c r="B32" s="6" t="s">
        <v>2158</v>
      </c>
      <c r="C32" s="13">
        <v>0</v>
      </c>
      <c r="D32" s="72">
        <v>0</v>
      </c>
      <c r="E32" s="12">
        <f>SUM(C32:D32)</f>
        <v>0</v>
      </c>
    </row>
    <row r="33" ht="17.1" customHeight="1" spans="1:5">
      <c r="A33" s="27">
        <v>1030168</v>
      </c>
      <c r="B33" s="6" t="s">
        <v>2192</v>
      </c>
      <c r="C33" s="13">
        <v>0</v>
      </c>
      <c r="D33" s="72">
        <v>0</v>
      </c>
      <c r="E33" s="12">
        <f>SUM(C33:D33)</f>
        <v>0</v>
      </c>
    </row>
    <row r="34" ht="17.1" customHeight="1" spans="1:5">
      <c r="A34" s="27">
        <v>1030171</v>
      </c>
      <c r="B34" s="6" t="s">
        <v>2377</v>
      </c>
      <c r="C34" s="13">
        <v>0</v>
      </c>
      <c r="D34" s="72">
        <v>0</v>
      </c>
      <c r="E34" s="12">
        <f>SUM(C34:D34)</f>
        <v>0</v>
      </c>
    </row>
    <row r="35" ht="17.1" customHeight="1" spans="1:5">
      <c r="A35" s="27">
        <v>1030175</v>
      </c>
      <c r="B35" s="6" t="s">
        <v>2199</v>
      </c>
      <c r="C35" s="13">
        <v>0</v>
      </c>
      <c r="D35" s="72">
        <v>0</v>
      </c>
      <c r="E35" s="12">
        <f>SUM(C35:D35)</f>
        <v>0</v>
      </c>
    </row>
    <row r="36" ht="17.1" customHeight="1" spans="1:5">
      <c r="A36" s="27">
        <v>1030177</v>
      </c>
      <c r="B36" s="6" t="s">
        <v>2485</v>
      </c>
      <c r="C36" s="13">
        <v>0</v>
      </c>
      <c r="D36" s="72">
        <v>0</v>
      </c>
      <c r="E36" s="12">
        <f>SUM(C36:D36)</f>
        <v>0</v>
      </c>
    </row>
    <row r="37" ht="17.25" customHeight="1" spans="1:5">
      <c r="A37" s="27">
        <v>1030178</v>
      </c>
      <c r="B37" s="6" t="s">
        <v>2282</v>
      </c>
      <c r="C37" s="13">
        <v>0</v>
      </c>
      <c r="D37" s="72">
        <v>0</v>
      </c>
      <c r="E37" s="12">
        <f>SUM(C37:D37)</f>
        <v>0</v>
      </c>
    </row>
    <row r="38" ht="17.25" customHeight="1" spans="1:5">
      <c r="A38" s="27">
        <v>1030180</v>
      </c>
      <c r="B38" s="6" t="s">
        <v>2446</v>
      </c>
      <c r="C38" s="13">
        <v>0</v>
      </c>
      <c r="D38" s="72">
        <v>0</v>
      </c>
      <c r="E38" s="12">
        <f>SUM(C38:D38)</f>
        <v>0</v>
      </c>
    </row>
    <row r="39" ht="17.25" customHeight="1" spans="1:5">
      <c r="A39" s="27">
        <v>1030199</v>
      </c>
      <c r="B39" s="6" t="s">
        <v>2488</v>
      </c>
      <c r="C39" s="13">
        <v>0</v>
      </c>
      <c r="D39" s="72">
        <v>0</v>
      </c>
      <c r="E39" s="12">
        <f>SUM(C39:D39)</f>
        <v>0</v>
      </c>
    </row>
  </sheetData>
  <mergeCells count="3">
    <mergeCell ref="A1:E1"/>
    <mergeCell ref="A2:E2"/>
    <mergeCell ref="A3:E3"/>
  </mergeCells>
  <printOptions horizontalCentered="1" gridLines="1"/>
  <pageMargins left="3" right="2" top="1" bottom="1" header="0" footer="0"/>
  <pageSetup paperSize="1" orientation="landscape" blackAndWhite="1"/>
  <headerFooter alignWithMargins="0">
    <oddHeader>&amp;C@$</oddHeader>
    <oddFooter>&amp;C@&amp;- &amp;P&amp;-$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54"/>
  <sheetViews>
    <sheetView showZeros="0" workbookViewId="0">
      <selection activeCell="M54" sqref="M54"/>
    </sheetView>
  </sheetViews>
  <sheetFormatPr defaultColWidth="9.125" defaultRowHeight="14.25"/>
  <cols>
    <col min="1" max="1" width="9.125" customWidth="1"/>
    <col min="2" max="2" width="50.375" customWidth="1"/>
    <col min="3" max="3" width="15.875" customWidth="1"/>
    <col min="4" max="5" width="16.875" customWidth="1"/>
    <col min="6" max="9" width="14.625" customWidth="1"/>
    <col min="10" max="10" width="14.625" style="87" customWidth="1"/>
    <col min="11" max="15" width="14.625" customWidth="1"/>
  </cols>
  <sheetData>
    <row r="1" ht="33.95" customHeight="1" spans="1:15">
      <c r="A1" s="58" t="s">
        <v>2516</v>
      </c>
      <c r="B1" s="58"/>
      <c r="C1" s="58"/>
      <c r="D1" s="58"/>
      <c r="E1" s="58"/>
      <c r="F1" s="58"/>
      <c r="G1" s="58"/>
      <c r="H1" s="58"/>
      <c r="I1" s="58"/>
      <c r="J1" s="58"/>
      <c r="K1" s="58"/>
      <c r="L1" s="58"/>
      <c r="M1" s="58"/>
      <c r="N1" s="58"/>
      <c r="O1" s="58"/>
    </row>
    <row r="2" ht="17.1" customHeight="1" spans="1:15">
      <c r="A2" s="59" t="s">
        <v>61</v>
      </c>
      <c r="B2" s="59"/>
      <c r="C2" s="59"/>
      <c r="D2" s="59"/>
      <c r="E2" s="59"/>
      <c r="F2" s="59"/>
      <c r="G2" s="59"/>
      <c r="H2" s="59"/>
      <c r="I2" s="59"/>
      <c r="J2" s="59"/>
      <c r="K2" s="59"/>
      <c r="L2" s="59"/>
      <c r="M2" s="59"/>
      <c r="N2" s="59"/>
      <c r="O2" s="59"/>
    </row>
    <row r="3" ht="17.1" customHeight="1" spans="1:15">
      <c r="A3" s="94" t="s">
        <v>849</v>
      </c>
      <c r="B3" s="94"/>
      <c r="C3" s="94"/>
      <c r="D3" s="94"/>
      <c r="E3" s="94"/>
      <c r="F3" s="94"/>
      <c r="G3" s="94"/>
      <c r="H3" s="94"/>
      <c r="I3" s="94"/>
      <c r="J3" s="94"/>
      <c r="K3" s="94"/>
      <c r="L3" s="94"/>
      <c r="M3" s="94"/>
      <c r="N3" s="94"/>
      <c r="O3" s="94"/>
    </row>
    <row r="4" ht="17.1" customHeight="1" spans="1:15">
      <c r="A4" s="5" t="s">
        <v>90</v>
      </c>
      <c r="B4" s="5" t="s">
        <v>91</v>
      </c>
      <c r="C4" s="95" t="s">
        <v>2083</v>
      </c>
      <c r="D4" s="5" t="s">
        <v>2084</v>
      </c>
      <c r="E4" s="5"/>
      <c r="F4" s="5"/>
      <c r="G4" s="5"/>
      <c r="H4" s="5"/>
      <c r="I4" s="5"/>
      <c r="J4" s="5"/>
      <c r="K4" s="5"/>
      <c r="L4" s="5"/>
      <c r="M4" s="5"/>
      <c r="N4" s="98" t="s">
        <v>2085</v>
      </c>
      <c r="O4" s="5" t="s">
        <v>92</v>
      </c>
    </row>
    <row r="5" ht="28.5" customHeight="1" spans="1:15">
      <c r="A5" s="17"/>
      <c r="B5" s="17"/>
      <c r="C5" s="47"/>
      <c r="D5" s="96" t="s">
        <v>2088</v>
      </c>
      <c r="E5" s="96" t="s">
        <v>2517</v>
      </c>
      <c r="F5" s="96" t="s">
        <v>2518</v>
      </c>
      <c r="G5" s="96" t="s">
        <v>2106</v>
      </c>
      <c r="H5" s="96" t="s">
        <v>2033</v>
      </c>
      <c r="I5" s="96" t="s">
        <v>2046</v>
      </c>
      <c r="J5" s="96" t="s">
        <v>2519</v>
      </c>
      <c r="K5" s="96" t="s">
        <v>2111</v>
      </c>
      <c r="L5" s="96" t="s">
        <v>2112</v>
      </c>
      <c r="M5" s="96" t="s">
        <v>17</v>
      </c>
      <c r="N5" s="17"/>
      <c r="O5" s="17"/>
    </row>
    <row r="6" ht="16.9" customHeight="1" spans="1:15">
      <c r="A6" s="6"/>
      <c r="B6" s="45" t="s">
        <v>2156</v>
      </c>
      <c r="C6" s="12">
        <f>SUM(C7,C9,C11,C14,C17,C25,C31,C38,C42,C44,C48,C53,C54)</f>
        <v>0</v>
      </c>
      <c r="D6" s="12">
        <f t="shared" ref="D6:D16" si="0">SUM(E6:M6)</f>
        <v>12551</v>
      </c>
      <c r="E6" s="12">
        <f t="shared" ref="E6:M6" si="1">SUM(E7,E9,E11,E14,E17,E25,E31,E38,E42,E44,E48,E53,E54)</f>
        <v>11236</v>
      </c>
      <c r="F6" s="12">
        <f>SUM(F7,F9,F11,F14,F17,F25,F31,F38,F42,F44,F48,F53,F54)</f>
        <v>-960</v>
      </c>
      <c r="G6" s="12">
        <f>SUM(G7,G9,G11,G14,G17,G25,G31,G38,G42,G44,G48,G53,G54)</f>
        <v>2278</v>
      </c>
      <c r="H6" s="12">
        <f>SUM(H7,H9,H11,H14,H17,H25,H31,H38,H42,H44,H48,H53,H54)</f>
        <v>0</v>
      </c>
      <c r="I6" s="12">
        <f>SUM(I7,I9,I11,I14,I17,I25,I31,I38,I42,I44,I48,I53,I54)</f>
        <v>0</v>
      </c>
      <c r="J6" s="12">
        <f>SUM(J7,J9,J11,J14,J17,J25,J31,J38,J42,J44,J48,J53,J54)</f>
        <v>2275</v>
      </c>
      <c r="K6" s="12">
        <f>SUM(K7,K9,K11,K14,K17,K25,K31,K38,K42,K44,K48,K53,K54)</f>
        <v>0</v>
      </c>
      <c r="L6" s="12">
        <f>SUM(L7,L9,L11,L14,L17,L25,L31,L38,L42,L44,L48,L53,L54)</f>
        <v>0</v>
      </c>
      <c r="M6" s="48">
        <f>SUM(M7,M9,M11,M14,M17,M25,M31,M38,M42,M44,M48,M53,M54)</f>
        <v>-2278</v>
      </c>
      <c r="N6" s="12">
        <f t="shared" ref="N6:N16" si="2">SUM(C6:D6)</f>
        <v>12551</v>
      </c>
      <c r="O6" s="12">
        <f>SUM(O7,O9,O11,O14,O17,O25,O31,O38,O42,O44,O48,O53,O54)</f>
        <v>13511</v>
      </c>
    </row>
    <row r="7" ht="16.9" customHeight="1" spans="1:15">
      <c r="A7" s="97">
        <v>206</v>
      </c>
      <c r="B7" s="49" t="s">
        <v>1182</v>
      </c>
      <c r="C7" s="12">
        <f>C8</f>
        <v>0</v>
      </c>
      <c r="D7" s="12">
        <f>SUM(E7:M7)</f>
        <v>0</v>
      </c>
      <c r="E7" s="12">
        <f t="shared" ref="E7:M7" si="3">E8</f>
        <v>0</v>
      </c>
      <c r="F7" s="12">
        <f>F8</f>
        <v>0</v>
      </c>
      <c r="G7" s="12">
        <f>G8</f>
        <v>0</v>
      </c>
      <c r="H7" s="12">
        <f>H8</f>
        <v>0</v>
      </c>
      <c r="I7" s="12">
        <f>I8</f>
        <v>0</v>
      </c>
      <c r="J7" s="12">
        <f>J8</f>
        <v>0</v>
      </c>
      <c r="K7" s="12">
        <f>K8</f>
        <v>0</v>
      </c>
      <c r="L7" s="12">
        <f>L8</f>
        <v>0</v>
      </c>
      <c r="M7" s="48">
        <f>M8</f>
        <v>0</v>
      </c>
      <c r="N7" s="12">
        <f>SUM(C7:D7)</f>
        <v>0</v>
      </c>
      <c r="O7" s="12">
        <f>O8</f>
        <v>0</v>
      </c>
    </row>
    <row r="8" ht="16.9" customHeight="1" spans="1:15">
      <c r="A8" s="97">
        <v>20610</v>
      </c>
      <c r="B8" s="6" t="s">
        <v>2520</v>
      </c>
      <c r="C8" s="13">
        <v>0</v>
      </c>
      <c r="D8" s="12">
        <f>SUM(E8:M8)</f>
        <v>0</v>
      </c>
      <c r="E8" s="13">
        <v>0</v>
      </c>
      <c r="F8" s="9">
        <v>0</v>
      </c>
      <c r="G8" s="9">
        <v>0</v>
      </c>
      <c r="H8" s="13">
        <v>0</v>
      </c>
      <c r="I8" s="13">
        <v>0</v>
      </c>
      <c r="J8" s="13">
        <v>0</v>
      </c>
      <c r="K8" s="13">
        <v>0</v>
      </c>
      <c r="L8" s="13">
        <v>0</v>
      </c>
      <c r="M8" s="72">
        <v>0</v>
      </c>
      <c r="N8" s="12">
        <f>SUM(C8:D8)</f>
        <v>0</v>
      </c>
      <c r="O8" s="12">
        <f>'L06'!P7</f>
        <v>0</v>
      </c>
    </row>
    <row r="9" ht="16.9" customHeight="1" spans="1:15">
      <c r="A9" s="97">
        <v>207</v>
      </c>
      <c r="B9" s="49" t="s">
        <v>1231</v>
      </c>
      <c r="C9" s="12">
        <f>C10</f>
        <v>0</v>
      </c>
      <c r="D9" s="12">
        <f>SUM(E9:M9)</f>
        <v>0</v>
      </c>
      <c r="E9" s="12">
        <f t="shared" ref="E9:M9" si="4">E10</f>
        <v>0</v>
      </c>
      <c r="F9" s="12">
        <f>F10</f>
        <v>0</v>
      </c>
      <c r="G9" s="12">
        <f>G10</f>
        <v>0</v>
      </c>
      <c r="H9" s="12">
        <f>H10</f>
        <v>0</v>
      </c>
      <c r="I9" s="12">
        <f>I10</f>
        <v>0</v>
      </c>
      <c r="J9" s="12">
        <f>J10</f>
        <v>0</v>
      </c>
      <c r="K9" s="12">
        <f>K10</f>
        <v>0</v>
      </c>
      <c r="L9" s="12">
        <f>L10</f>
        <v>0</v>
      </c>
      <c r="M9" s="48">
        <f>M10</f>
        <v>0</v>
      </c>
      <c r="N9" s="12">
        <f>SUM(C9:D9)</f>
        <v>0</v>
      </c>
      <c r="O9" s="12">
        <f>O10</f>
        <v>0</v>
      </c>
    </row>
    <row r="10" ht="16.9" customHeight="1" spans="1:15">
      <c r="A10" s="97">
        <v>20707</v>
      </c>
      <c r="B10" s="6" t="s">
        <v>2170</v>
      </c>
      <c r="C10" s="13">
        <v>0</v>
      </c>
      <c r="D10" s="12">
        <f>SUM(E10:M10)</f>
        <v>0</v>
      </c>
      <c r="E10" s="13">
        <v>0</v>
      </c>
      <c r="F10" s="9">
        <v>0</v>
      </c>
      <c r="G10" s="9">
        <v>0</v>
      </c>
      <c r="H10" s="13">
        <v>0</v>
      </c>
      <c r="I10" s="13">
        <v>0</v>
      </c>
      <c r="J10" s="13">
        <v>0</v>
      </c>
      <c r="K10" s="13">
        <v>0</v>
      </c>
      <c r="L10" s="13">
        <v>0</v>
      </c>
      <c r="M10" s="72">
        <v>0</v>
      </c>
      <c r="N10" s="12">
        <f>SUM(C10:D10)</f>
        <v>0</v>
      </c>
      <c r="O10" s="12">
        <f>'L06'!P15</f>
        <v>0</v>
      </c>
    </row>
    <row r="11" ht="16.9" customHeight="1" spans="1:15">
      <c r="A11" s="97">
        <v>208</v>
      </c>
      <c r="B11" s="49" t="s">
        <v>1268</v>
      </c>
      <c r="C11" s="12">
        <f>SUM(C12:C13)</f>
        <v>0</v>
      </c>
      <c r="D11" s="12">
        <f>SUM(E11:M11)</f>
        <v>24</v>
      </c>
      <c r="E11" s="12">
        <f t="shared" ref="E11:M11" si="5">SUM(E12:E13)</f>
        <v>24</v>
      </c>
      <c r="F11" s="12">
        <f>SUM(F12:F13)</f>
        <v>0</v>
      </c>
      <c r="G11" s="12">
        <f>SUM(G12:G13)</f>
        <v>0</v>
      </c>
      <c r="H11" s="12">
        <f>SUM(H12:H13)</f>
        <v>0</v>
      </c>
      <c r="I11" s="12">
        <f>SUM(I12:I13)</f>
        <v>0</v>
      </c>
      <c r="J11" s="12">
        <f>SUM(J12:J13)</f>
        <v>0</v>
      </c>
      <c r="K11" s="12">
        <f>SUM(K12:K13)</f>
        <v>0</v>
      </c>
      <c r="L11" s="12">
        <f>SUM(L12:L13)</f>
        <v>0</v>
      </c>
      <c r="M11" s="48">
        <f>SUM(M12:M13)</f>
        <v>0</v>
      </c>
      <c r="N11" s="12">
        <f>SUM(C11:D11)</f>
        <v>24</v>
      </c>
      <c r="O11" s="12">
        <f>SUM(O12:O13)</f>
        <v>24</v>
      </c>
    </row>
    <row r="12" ht="16.9" customHeight="1" spans="1:15">
      <c r="A12" s="97">
        <v>20822</v>
      </c>
      <c r="B12" s="6" t="s">
        <v>2521</v>
      </c>
      <c r="C12" s="13">
        <v>0</v>
      </c>
      <c r="D12" s="12">
        <f>SUM(E12:M12)</f>
        <v>24</v>
      </c>
      <c r="E12" s="13">
        <v>24</v>
      </c>
      <c r="F12" s="9">
        <v>0</v>
      </c>
      <c r="G12" s="9">
        <v>0</v>
      </c>
      <c r="H12" s="13">
        <v>0</v>
      </c>
      <c r="I12" s="13">
        <v>0</v>
      </c>
      <c r="J12" s="13">
        <v>0</v>
      </c>
      <c r="K12" s="13">
        <v>0</v>
      </c>
      <c r="L12" s="13">
        <v>0</v>
      </c>
      <c r="M12" s="72">
        <v>0</v>
      </c>
      <c r="N12" s="12">
        <f>SUM(C12:D12)</f>
        <v>24</v>
      </c>
      <c r="O12" s="12">
        <f>'L06'!P22</f>
        <v>24</v>
      </c>
    </row>
    <row r="13" ht="16.9" customHeight="1" spans="1:15">
      <c r="A13" s="97">
        <v>20823</v>
      </c>
      <c r="B13" s="6" t="s">
        <v>2186</v>
      </c>
      <c r="C13" s="13">
        <v>0</v>
      </c>
      <c r="D13" s="12">
        <f>SUM(E13:M13)</f>
        <v>0</v>
      </c>
      <c r="E13" s="13">
        <v>0</v>
      </c>
      <c r="F13" s="9">
        <v>0</v>
      </c>
      <c r="G13" s="9">
        <v>0</v>
      </c>
      <c r="H13" s="13">
        <v>0</v>
      </c>
      <c r="I13" s="13">
        <v>0</v>
      </c>
      <c r="J13" s="13">
        <v>0</v>
      </c>
      <c r="K13" s="13">
        <v>0</v>
      </c>
      <c r="L13" s="13">
        <v>0</v>
      </c>
      <c r="M13" s="72">
        <v>0</v>
      </c>
      <c r="N13" s="12">
        <f>SUM(C13:D13)</f>
        <v>0</v>
      </c>
      <c r="O13" s="12">
        <f>'L06'!P27</f>
        <v>0</v>
      </c>
    </row>
    <row r="14" ht="16.9" customHeight="1" spans="1:15">
      <c r="A14" s="97">
        <v>211</v>
      </c>
      <c r="B14" s="49" t="s">
        <v>1428</v>
      </c>
      <c r="C14" s="12">
        <f>SUM(C15:C16)</f>
        <v>0</v>
      </c>
      <c r="D14" s="12">
        <f>SUM(E14:M14)</f>
        <v>0</v>
      </c>
      <c r="E14" s="12">
        <f t="shared" ref="E14:M14" si="6">SUM(E15:E16)</f>
        <v>0</v>
      </c>
      <c r="F14" s="12">
        <f>SUM(F15:F16)</f>
        <v>0</v>
      </c>
      <c r="G14" s="12">
        <f>SUM(G15:G16)</f>
        <v>0</v>
      </c>
      <c r="H14" s="12">
        <f>SUM(H15:H16)</f>
        <v>0</v>
      </c>
      <c r="I14" s="12">
        <f>SUM(I15:I16)</f>
        <v>0</v>
      </c>
      <c r="J14" s="12">
        <f>SUM(J15:J16)</f>
        <v>0</v>
      </c>
      <c r="K14" s="12">
        <f>SUM(K15:K16)</f>
        <v>0</v>
      </c>
      <c r="L14" s="12">
        <f>SUM(L15:L16)</f>
        <v>0</v>
      </c>
      <c r="M14" s="48">
        <f>SUM(M15:M16)</f>
        <v>0</v>
      </c>
      <c r="N14" s="12">
        <f>SUM(C14:D14)</f>
        <v>0</v>
      </c>
      <c r="O14" s="12">
        <f>SUM(O15:O16)</f>
        <v>0</v>
      </c>
    </row>
    <row r="15" ht="16.9" customHeight="1" spans="1:15">
      <c r="A15" s="97">
        <v>21160</v>
      </c>
      <c r="B15" s="6" t="s">
        <v>2522</v>
      </c>
      <c r="C15" s="13">
        <v>0</v>
      </c>
      <c r="D15" s="12">
        <f>SUM(E15:M15)</f>
        <v>0</v>
      </c>
      <c r="E15" s="13">
        <v>0</v>
      </c>
      <c r="F15" s="9">
        <v>0</v>
      </c>
      <c r="G15" s="9">
        <v>0</v>
      </c>
      <c r="H15" s="13">
        <v>0</v>
      </c>
      <c r="I15" s="13">
        <v>0</v>
      </c>
      <c r="J15" s="13">
        <v>0</v>
      </c>
      <c r="K15" s="13">
        <v>0</v>
      </c>
      <c r="L15" s="13">
        <v>0</v>
      </c>
      <c r="M15" s="72">
        <v>0</v>
      </c>
      <c r="N15" s="12">
        <f>SUM(C15:D15)</f>
        <v>0</v>
      </c>
      <c r="O15" s="12">
        <f>'L06'!P33</f>
        <v>0</v>
      </c>
    </row>
    <row r="16" ht="16.9" customHeight="1" spans="1:15">
      <c r="A16" s="97">
        <v>21161</v>
      </c>
      <c r="B16" s="6" t="s">
        <v>2523</v>
      </c>
      <c r="C16" s="13">
        <v>0</v>
      </c>
      <c r="D16" s="12">
        <f>SUM(E16:M16)</f>
        <v>0</v>
      </c>
      <c r="E16" s="13">
        <v>0</v>
      </c>
      <c r="F16" s="9">
        <v>0</v>
      </c>
      <c r="G16" s="9">
        <v>0</v>
      </c>
      <c r="H16" s="13">
        <v>0</v>
      </c>
      <c r="I16" s="13">
        <v>0</v>
      </c>
      <c r="J16" s="13">
        <v>0</v>
      </c>
      <c r="K16" s="13">
        <v>0</v>
      </c>
      <c r="L16" s="13">
        <v>0</v>
      </c>
      <c r="M16" s="72">
        <v>0</v>
      </c>
      <c r="N16" s="12">
        <f>SUM(C16:D16)</f>
        <v>0</v>
      </c>
      <c r="O16" s="12">
        <f>'L06'!P38</f>
        <v>0</v>
      </c>
    </row>
    <row r="17" ht="16.9" customHeight="1" spans="1:15">
      <c r="A17" s="97">
        <v>212</v>
      </c>
      <c r="B17" s="49" t="s">
        <v>1498</v>
      </c>
      <c r="C17" s="12">
        <f t="shared" ref="C17:O17" si="7">SUM(C18:C24)</f>
        <v>0</v>
      </c>
      <c r="D17" s="12">
        <f>SUM(D18:D24)</f>
        <v>12435</v>
      </c>
      <c r="E17" s="12">
        <f>SUM(E18:E24)</f>
        <v>11123</v>
      </c>
      <c r="F17" s="12">
        <f>SUM(F18:F24)</f>
        <v>-960</v>
      </c>
      <c r="G17" s="12">
        <f>SUM(G18:G24)</f>
        <v>2275</v>
      </c>
      <c r="H17" s="12">
        <f>SUM(H18:H24)</f>
        <v>0</v>
      </c>
      <c r="I17" s="12">
        <f>SUM(I18:I24)</f>
        <v>0</v>
      </c>
      <c r="J17" s="12">
        <f>SUM(J18:J24)</f>
        <v>0</v>
      </c>
      <c r="K17" s="12">
        <f>SUM(K18:K24)</f>
        <v>0</v>
      </c>
      <c r="L17" s="12">
        <f>SUM(L18:L24)</f>
        <v>0</v>
      </c>
      <c r="M17" s="48">
        <f>SUM(M18:M24)</f>
        <v>-3</v>
      </c>
      <c r="N17" s="12">
        <f>SUM(N18:N24)</f>
        <v>12435</v>
      </c>
      <c r="O17" s="12">
        <f>SUM(O18:O24)</f>
        <v>13395</v>
      </c>
    </row>
    <row r="18" ht="16.9" customHeight="1" spans="1:15">
      <c r="A18" s="97">
        <v>21208</v>
      </c>
      <c r="B18" s="6" t="s">
        <v>2214</v>
      </c>
      <c r="C18" s="13">
        <v>0</v>
      </c>
      <c r="D18" s="12">
        <f t="shared" ref="D18:D54" si="8">SUM(E18:M18)</f>
        <v>13265</v>
      </c>
      <c r="E18" s="13">
        <v>10993</v>
      </c>
      <c r="F18" s="9">
        <v>0</v>
      </c>
      <c r="G18" s="9">
        <v>2275</v>
      </c>
      <c r="H18" s="13">
        <v>0</v>
      </c>
      <c r="I18" s="13">
        <v>0</v>
      </c>
      <c r="J18" s="13">
        <v>0</v>
      </c>
      <c r="K18" s="13">
        <v>0</v>
      </c>
      <c r="L18" s="13">
        <v>0</v>
      </c>
      <c r="M18" s="72">
        <v>-3</v>
      </c>
      <c r="N18" s="12">
        <f t="shared" ref="N18:N54" si="9">SUM(C18:D18)</f>
        <v>13265</v>
      </c>
      <c r="O18" s="12">
        <f>'L06'!P44</f>
        <v>13265</v>
      </c>
    </row>
    <row r="19" ht="16.9" customHeight="1" spans="1:15">
      <c r="A19" s="97">
        <v>21209</v>
      </c>
      <c r="B19" s="6" t="s">
        <v>2239</v>
      </c>
      <c r="C19" s="13">
        <v>0</v>
      </c>
      <c r="D19" s="12">
        <f>SUM(E19:M19)</f>
        <v>0</v>
      </c>
      <c r="E19" s="13">
        <v>0</v>
      </c>
      <c r="F19" s="9">
        <v>0</v>
      </c>
      <c r="G19" s="9">
        <v>0</v>
      </c>
      <c r="H19" s="13">
        <v>0</v>
      </c>
      <c r="I19" s="13">
        <v>0</v>
      </c>
      <c r="J19" s="13">
        <v>0</v>
      </c>
      <c r="K19" s="13">
        <v>0</v>
      </c>
      <c r="L19" s="13">
        <v>0</v>
      </c>
      <c r="M19" s="72">
        <v>0</v>
      </c>
      <c r="N19" s="12">
        <f>SUM(C19:D19)</f>
        <v>0</v>
      </c>
      <c r="O19" s="12">
        <f>'L06'!P60</f>
        <v>0</v>
      </c>
    </row>
    <row r="20" ht="16.9" customHeight="1" spans="1:15">
      <c r="A20" s="97">
        <v>21210</v>
      </c>
      <c r="B20" s="6" t="s">
        <v>2250</v>
      </c>
      <c r="C20" s="13">
        <v>0</v>
      </c>
      <c r="D20" s="12">
        <f>SUM(E20:M20)</f>
        <v>0</v>
      </c>
      <c r="E20" s="13">
        <v>0</v>
      </c>
      <c r="F20" s="9">
        <v>0</v>
      </c>
      <c r="G20" s="9">
        <v>0</v>
      </c>
      <c r="H20" s="13">
        <v>0</v>
      </c>
      <c r="I20" s="13">
        <v>0</v>
      </c>
      <c r="J20" s="13">
        <v>0</v>
      </c>
      <c r="K20" s="13">
        <v>0</v>
      </c>
      <c r="L20" s="13">
        <v>0</v>
      </c>
      <c r="M20" s="72">
        <v>0</v>
      </c>
      <c r="N20" s="12">
        <f>SUM(C20:D20)</f>
        <v>0</v>
      </c>
      <c r="O20" s="12">
        <f>'L06'!P69</f>
        <v>0</v>
      </c>
    </row>
    <row r="21" ht="16.9" customHeight="1" spans="1:15">
      <c r="A21" s="97">
        <v>21211</v>
      </c>
      <c r="B21" s="6" t="s">
        <v>2257</v>
      </c>
      <c r="C21" s="13">
        <v>0</v>
      </c>
      <c r="D21" s="12">
        <f>SUM(E21:M21)</f>
        <v>0</v>
      </c>
      <c r="E21" s="13">
        <v>0</v>
      </c>
      <c r="F21" s="9">
        <v>0</v>
      </c>
      <c r="G21" s="9">
        <v>0</v>
      </c>
      <c r="H21" s="13">
        <v>0</v>
      </c>
      <c r="I21" s="13">
        <v>0</v>
      </c>
      <c r="J21" s="13">
        <v>0</v>
      </c>
      <c r="K21" s="13">
        <v>0</v>
      </c>
      <c r="L21" s="13">
        <v>0</v>
      </c>
      <c r="M21" s="72">
        <v>0</v>
      </c>
      <c r="N21" s="12">
        <f>SUM(C21:D21)</f>
        <v>0</v>
      </c>
      <c r="O21" s="12">
        <f>'L06'!P76</f>
        <v>0</v>
      </c>
    </row>
    <row r="22" ht="16.9" customHeight="1" spans="1:15">
      <c r="A22" s="97">
        <v>21212</v>
      </c>
      <c r="B22" s="6" t="s">
        <v>2264</v>
      </c>
      <c r="C22" s="13">
        <v>0</v>
      </c>
      <c r="D22" s="12">
        <f>SUM(E22:M22)</f>
        <v>-830</v>
      </c>
      <c r="E22" s="13">
        <v>130</v>
      </c>
      <c r="F22" s="9">
        <v>-960</v>
      </c>
      <c r="G22" s="9">
        <v>0</v>
      </c>
      <c r="H22" s="13">
        <v>0</v>
      </c>
      <c r="I22" s="13">
        <v>0</v>
      </c>
      <c r="J22" s="13">
        <v>0</v>
      </c>
      <c r="K22" s="13">
        <v>0</v>
      </c>
      <c r="L22" s="13">
        <v>0</v>
      </c>
      <c r="M22" s="72">
        <v>0</v>
      </c>
      <c r="N22" s="12">
        <f>SUM(C22:D22)</f>
        <v>-830</v>
      </c>
      <c r="O22" s="12">
        <f>'L06'!P80</f>
        <v>130</v>
      </c>
    </row>
    <row r="23" ht="16.9" customHeight="1" spans="1:15">
      <c r="A23" s="97">
        <v>21213</v>
      </c>
      <c r="B23" s="6" t="s">
        <v>2278</v>
      </c>
      <c r="C23" s="13">
        <v>0</v>
      </c>
      <c r="D23" s="12">
        <f>SUM(E23:M23)</f>
        <v>0</v>
      </c>
      <c r="E23" s="13">
        <v>0</v>
      </c>
      <c r="F23" s="9">
        <v>0</v>
      </c>
      <c r="G23" s="9">
        <v>0</v>
      </c>
      <c r="H23" s="13">
        <v>0</v>
      </c>
      <c r="I23" s="13">
        <v>0</v>
      </c>
      <c r="J23" s="13">
        <v>0</v>
      </c>
      <c r="K23" s="13">
        <v>0</v>
      </c>
      <c r="L23" s="13">
        <v>0</v>
      </c>
      <c r="M23" s="72">
        <v>0</v>
      </c>
      <c r="N23" s="12">
        <f>SUM(C23:D23)</f>
        <v>0</v>
      </c>
      <c r="O23" s="12">
        <f>'L06'!P89</f>
        <v>0</v>
      </c>
    </row>
    <row r="24" ht="16.9" customHeight="1" spans="1:15">
      <c r="A24" s="97">
        <v>21214</v>
      </c>
      <c r="B24" s="6" t="s">
        <v>2285</v>
      </c>
      <c r="C24" s="13">
        <v>0</v>
      </c>
      <c r="D24" s="12">
        <f>SUM(E24:M24)</f>
        <v>0</v>
      </c>
      <c r="E24" s="13">
        <v>0</v>
      </c>
      <c r="F24" s="9">
        <v>0</v>
      </c>
      <c r="G24" s="9">
        <v>0</v>
      </c>
      <c r="H24" s="13">
        <v>0</v>
      </c>
      <c r="I24" s="13">
        <v>0</v>
      </c>
      <c r="J24" s="13">
        <v>0</v>
      </c>
      <c r="K24" s="13">
        <v>0</v>
      </c>
      <c r="L24" s="13">
        <v>0</v>
      </c>
      <c r="M24" s="72">
        <v>0</v>
      </c>
      <c r="N24" s="12">
        <f>SUM(C24:D24)</f>
        <v>0</v>
      </c>
      <c r="O24" s="12">
        <f>'L06'!P98</f>
        <v>0</v>
      </c>
    </row>
    <row r="25" ht="16.9" customHeight="1" spans="1:15">
      <c r="A25" s="97">
        <v>213</v>
      </c>
      <c r="B25" s="49" t="s">
        <v>1519</v>
      </c>
      <c r="C25" s="12">
        <f>SUM(C26:C30)</f>
        <v>0</v>
      </c>
      <c r="D25" s="12">
        <f>SUM(E25:M25)</f>
        <v>0</v>
      </c>
      <c r="E25" s="12">
        <f t="shared" ref="E25:M25" si="10">SUM(E26:E30)</f>
        <v>0</v>
      </c>
      <c r="F25" s="12">
        <f>SUM(F26:F30)</f>
        <v>0</v>
      </c>
      <c r="G25" s="12">
        <f>SUM(G26:G30)</f>
        <v>0</v>
      </c>
      <c r="H25" s="12">
        <f>SUM(H26:H30)</f>
        <v>0</v>
      </c>
      <c r="I25" s="12">
        <f>SUM(I26:I30)</f>
        <v>0</v>
      </c>
      <c r="J25" s="12">
        <f>SUM(J26:J30)</f>
        <v>0</v>
      </c>
      <c r="K25" s="12">
        <f>SUM(K26:K30)</f>
        <v>0</v>
      </c>
      <c r="L25" s="12">
        <f>SUM(L26:L30)</f>
        <v>0</v>
      </c>
      <c r="M25" s="48">
        <f>SUM(M26:M30)</f>
        <v>0</v>
      </c>
      <c r="N25" s="12">
        <f>SUM(C25:D25)</f>
        <v>0</v>
      </c>
      <c r="O25" s="12">
        <f>SUM(O26:O30)</f>
        <v>0</v>
      </c>
    </row>
    <row r="26" ht="16.9" customHeight="1" spans="1:15">
      <c r="A26" s="97">
        <v>21360</v>
      </c>
      <c r="B26" s="6" t="s">
        <v>2294</v>
      </c>
      <c r="C26" s="13">
        <v>0</v>
      </c>
      <c r="D26" s="12">
        <f>SUM(E26:M26)</f>
        <v>0</v>
      </c>
      <c r="E26" s="13">
        <v>0</v>
      </c>
      <c r="F26" s="9">
        <v>0</v>
      </c>
      <c r="G26" s="9">
        <v>0</v>
      </c>
      <c r="H26" s="13">
        <v>0</v>
      </c>
      <c r="I26" s="13">
        <v>0</v>
      </c>
      <c r="J26" s="13">
        <v>0</v>
      </c>
      <c r="K26" s="13">
        <v>0</v>
      </c>
      <c r="L26" s="13">
        <v>0</v>
      </c>
      <c r="M26" s="72">
        <v>0</v>
      </c>
      <c r="N26" s="12">
        <f>SUM(C26:D26)</f>
        <v>0</v>
      </c>
      <c r="O26" s="12">
        <f>'L06'!P105</f>
        <v>0</v>
      </c>
    </row>
    <row r="27" ht="16.9" customHeight="1" spans="1:15">
      <c r="A27" s="97">
        <v>21366</v>
      </c>
      <c r="B27" s="6" t="s">
        <v>2306</v>
      </c>
      <c r="C27" s="13">
        <v>0</v>
      </c>
      <c r="D27" s="12">
        <f>SUM(E27:M27)</f>
        <v>0</v>
      </c>
      <c r="E27" s="13">
        <v>0</v>
      </c>
      <c r="F27" s="9">
        <v>0</v>
      </c>
      <c r="G27" s="9">
        <v>0</v>
      </c>
      <c r="H27" s="13">
        <v>0</v>
      </c>
      <c r="I27" s="13">
        <v>0</v>
      </c>
      <c r="J27" s="13">
        <v>0</v>
      </c>
      <c r="K27" s="13">
        <v>0</v>
      </c>
      <c r="L27" s="13">
        <v>0</v>
      </c>
      <c r="M27" s="72">
        <v>0</v>
      </c>
      <c r="N27" s="12">
        <f>SUM(C27:D27)</f>
        <v>0</v>
      </c>
      <c r="O27" s="12">
        <f>'L06'!P114</f>
        <v>0</v>
      </c>
    </row>
    <row r="28" ht="16.9" customHeight="1" spans="1:15">
      <c r="A28" s="97">
        <v>21367</v>
      </c>
      <c r="B28" s="6" t="s">
        <v>2524</v>
      </c>
      <c r="C28" s="13">
        <v>0</v>
      </c>
      <c r="D28" s="12">
        <f>SUM(E28:M28)</f>
        <v>0</v>
      </c>
      <c r="E28" s="13">
        <v>0</v>
      </c>
      <c r="F28" s="9">
        <v>0</v>
      </c>
      <c r="G28" s="9">
        <v>0</v>
      </c>
      <c r="H28" s="13">
        <v>0</v>
      </c>
      <c r="I28" s="13">
        <v>0</v>
      </c>
      <c r="J28" s="13">
        <v>0</v>
      </c>
      <c r="K28" s="13">
        <v>0</v>
      </c>
      <c r="L28" s="13">
        <v>0</v>
      </c>
      <c r="M28" s="72">
        <v>0</v>
      </c>
      <c r="N28" s="12">
        <f>SUM(C28:D28)</f>
        <v>0</v>
      </c>
      <c r="O28" s="12">
        <f>'L06'!P121</f>
        <v>0</v>
      </c>
    </row>
    <row r="29" ht="16.9" customHeight="1" spans="1:15">
      <c r="A29" s="97">
        <v>21368</v>
      </c>
      <c r="B29" s="6" t="s">
        <v>2324</v>
      </c>
      <c r="C29" s="13">
        <v>0</v>
      </c>
      <c r="D29" s="12">
        <f>SUM(E29:M29)</f>
        <v>0</v>
      </c>
      <c r="E29" s="13">
        <v>0</v>
      </c>
      <c r="F29" s="9">
        <v>0</v>
      </c>
      <c r="G29" s="9">
        <v>0</v>
      </c>
      <c r="H29" s="13">
        <v>0</v>
      </c>
      <c r="I29" s="13">
        <v>0</v>
      </c>
      <c r="J29" s="13">
        <v>0</v>
      </c>
      <c r="K29" s="13">
        <v>0</v>
      </c>
      <c r="L29" s="13">
        <v>0</v>
      </c>
      <c r="M29" s="72">
        <v>0</v>
      </c>
      <c r="N29" s="12">
        <f>SUM(C29:D29)</f>
        <v>0</v>
      </c>
      <c r="O29" s="12">
        <f>'L06'!P127</f>
        <v>0</v>
      </c>
    </row>
    <row r="30" ht="16.9" customHeight="1" spans="1:15">
      <c r="A30" s="97">
        <v>21369</v>
      </c>
      <c r="B30" s="6" t="s">
        <v>2332</v>
      </c>
      <c r="C30" s="13">
        <v>0</v>
      </c>
      <c r="D30" s="12">
        <f>SUM(E30:M30)</f>
        <v>0</v>
      </c>
      <c r="E30" s="13">
        <v>0</v>
      </c>
      <c r="F30" s="9">
        <v>0</v>
      </c>
      <c r="G30" s="9">
        <v>0</v>
      </c>
      <c r="H30" s="13">
        <v>0</v>
      </c>
      <c r="I30" s="13">
        <v>0</v>
      </c>
      <c r="J30" s="13">
        <v>0</v>
      </c>
      <c r="K30" s="13">
        <v>0</v>
      </c>
      <c r="L30" s="13">
        <v>0</v>
      </c>
      <c r="M30" s="72">
        <v>0</v>
      </c>
      <c r="N30" s="12">
        <f>SUM(C30:D30)</f>
        <v>0</v>
      </c>
      <c r="O30" s="12">
        <f>'L06'!P133</f>
        <v>0</v>
      </c>
    </row>
    <row r="31" ht="16.9" customHeight="1" spans="1:15">
      <c r="A31" s="97">
        <v>214</v>
      </c>
      <c r="B31" s="49" t="s">
        <v>1633</v>
      </c>
      <c r="C31" s="12">
        <f>SUM(C32:C37)</f>
        <v>0</v>
      </c>
      <c r="D31" s="12">
        <f>SUM(E31:M31)</f>
        <v>0</v>
      </c>
      <c r="E31" s="12">
        <f t="shared" ref="E31:M31" si="11">SUM(E32:E37)</f>
        <v>0</v>
      </c>
      <c r="F31" s="12">
        <f>SUM(F32:F37)</f>
        <v>0</v>
      </c>
      <c r="G31" s="12">
        <f>SUM(G32:G37)</f>
        <v>0</v>
      </c>
      <c r="H31" s="12">
        <f>SUM(H32:H37)</f>
        <v>0</v>
      </c>
      <c r="I31" s="12">
        <f>SUM(I32:I37)</f>
        <v>0</v>
      </c>
      <c r="J31" s="12">
        <f>SUM(J32:J37)</f>
        <v>0</v>
      </c>
      <c r="K31" s="12">
        <f>SUM(K32:K37)</f>
        <v>0</v>
      </c>
      <c r="L31" s="12">
        <f>SUM(L32:L37)</f>
        <v>0</v>
      </c>
      <c r="M31" s="48">
        <f>SUM(M32:M37)</f>
        <v>0</v>
      </c>
      <c r="N31" s="12">
        <f>SUM(C31:D31)</f>
        <v>0</v>
      </c>
      <c r="O31" s="12">
        <f>SUM(O32:O37)</f>
        <v>0</v>
      </c>
    </row>
    <row r="32" ht="16.9" customHeight="1" spans="1:15">
      <c r="A32" s="97">
        <v>21460</v>
      </c>
      <c r="B32" s="6" t="s">
        <v>2343</v>
      </c>
      <c r="C32" s="13">
        <v>0</v>
      </c>
      <c r="D32" s="12">
        <f>SUM(E32:M32)</f>
        <v>0</v>
      </c>
      <c r="E32" s="13">
        <v>0</v>
      </c>
      <c r="F32" s="9">
        <v>0</v>
      </c>
      <c r="G32" s="9">
        <v>0</v>
      </c>
      <c r="H32" s="13">
        <v>0</v>
      </c>
      <c r="I32" s="13">
        <v>0</v>
      </c>
      <c r="J32" s="13">
        <v>0</v>
      </c>
      <c r="K32" s="13">
        <v>0</v>
      </c>
      <c r="L32" s="13">
        <v>0</v>
      </c>
      <c r="M32" s="72">
        <v>0</v>
      </c>
      <c r="N32" s="12">
        <f>SUM(C32:D32)</f>
        <v>0</v>
      </c>
      <c r="O32" s="12">
        <f>'L06'!P141</f>
        <v>0</v>
      </c>
    </row>
    <row r="33" ht="16.9" customHeight="1" spans="1:15">
      <c r="A33" s="97">
        <v>21462</v>
      </c>
      <c r="B33" s="6" t="s">
        <v>2351</v>
      </c>
      <c r="C33" s="13">
        <v>0</v>
      </c>
      <c r="D33" s="12">
        <f>SUM(E33:M33)</f>
        <v>0</v>
      </c>
      <c r="E33" s="13">
        <v>0</v>
      </c>
      <c r="F33" s="9">
        <v>0</v>
      </c>
      <c r="G33" s="9">
        <v>0</v>
      </c>
      <c r="H33" s="13">
        <v>0</v>
      </c>
      <c r="I33" s="13">
        <v>0</v>
      </c>
      <c r="J33" s="13">
        <v>0</v>
      </c>
      <c r="K33" s="13">
        <v>0</v>
      </c>
      <c r="L33" s="13">
        <v>0</v>
      </c>
      <c r="M33" s="72">
        <v>0</v>
      </c>
      <c r="N33" s="12">
        <f>SUM(C33:D33)</f>
        <v>0</v>
      </c>
      <c r="O33" s="12">
        <f>'L06'!P149</f>
        <v>0</v>
      </c>
    </row>
    <row r="34" ht="16.9" customHeight="1" spans="1:15">
      <c r="A34" s="97">
        <v>21463</v>
      </c>
      <c r="B34" s="6" t="s">
        <v>2360</v>
      </c>
      <c r="C34" s="13">
        <v>0</v>
      </c>
      <c r="D34" s="12">
        <f>SUM(E34:M34)</f>
        <v>0</v>
      </c>
      <c r="E34" s="13">
        <v>0</v>
      </c>
      <c r="F34" s="9">
        <v>0</v>
      </c>
      <c r="G34" s="9">
        <v>0</v>
      </c>
      <c r="H34" s="13">
        <v>0</v>
      </c>
      <c r="I34" s="13">
        <v>0</v>
      </c>
      <c r="J34" s="13">
        <v>0</v>
      </c>
      <c r="K34" s="13">
        <v>0</v>
      </c>
      <c r="L34" s="13">
        <v>0</v>
      </c>
      <c r="M34" s="72">
        <v>0</v>
      </c>
      <c r="N34" s="12">
        <f>SUM(C34:D34)</f>
        <v>0</v>
      </c>
      <c r="O34" s="12">
        <f>'L06'!P157</f>
        <v>0</v>
      </c>
    </row>
    <row r="35" ht="16.9" customHeight="1" spans="1:15">
      <c r="A35" s="97">
        <v>21464</v>
      </c>
      <c r="B35" s="6" t="s">
        <v>2525</v>
      </c>
      <c r="C35" s="13">
        <v>0</v>
      </c>
      <c r="D35" s="12">
        <f>SUM(E35:M35)</f>
        <v>0</v>
      </c>
      <c r="E35" s="13">
        <v>0</v>
      </c>
      <c r="F35" s="9">
        <v>0</v>
      </c>
      <c r="G35" s="9">
        <v>0</v>
      </c>
      <c r="H35" s="13">
        <v>0</v>
      </c>
      <c r="I35" s="13">
        <v>0</v>
      </c>
      <c r="J35" s="13">
        <v>0</v>
      </c>
      <c r="K35" s="13">
        <v>0</v>
      </c>
      <c r="L35" s="13">
        <v>0</v>
      </c>
      <c r="M35" s="72">
        <v>0</v>
      </c>
      <c r="N35" s="12">
        <f>SUM(C35:D35)</f>
        <v>0</v>
      </c>
      <c r="O35" s="12">
        <f>'L06'!P164</f>
        <v>0</v>
      </c>
    </row>
    <row r="36" ht="16.9" customHeight="1" spans="1:15">
      <c r="A36" s="97">
        <v>21468</v>
      </c>
      <c r="B36" s="6" t="s">
        <v>2526</v>
      </c>
      <c r="C36" s="13">
        <v>0</v>
      </c>
      <c r="D36" s="12">
        <f>SUM(E36:M36)</f>
        <v>0</v>
      </c>
      <c r="E36" s="13">
        <v>0</v>
      </c>
      <c r="F36" s="9">
        <v>0</v>
      </c>
      <c r="G36" s="9">
        <v>0</v>
      </c>
      <c r="H36" s="13">
        <v>0</v>
      </c>
      <c r="I36" s="13">
        <v>0</v>
      </c>
      <c r="J36" s="13">
        <v>0</v>
      </c>
      <c r="K36" s="13">
        <v>0</v>
      </c>
      <c r="L36" s="13">
        <v>0</v>
      </c>
      <c r="M36" s="72">
        <v>0</v>
      </c>
      <c r="N36" s="12">
        <f>SUM(C36:D36)</f>
        <v>0</v>
      </c>
      <c r="O36" s="12">
        <f>'L06'!P173</f>
        <v>0</v>
      </c>
    </row>
    <row r="37" ht="16.9" customHeight="1" spans="1:15">
      <c r="A37" s="97">
        <v>21469</v>
      </c>
      <c r="B37" s="6" t="s">
        <v>2527</v>
      </c>
      <c r="C37" s="13">
        <v>0</v>
      </c>
      <c r="D37" s="12">
        <f>SUM(E37:M37)</f>
        <v>0</v>
      </c>
      <c r="E37" s="13">
        <v>0</v>
      </c>
      <c r="F37" s="9">
        <v>0</v>
      </c>
      <c r="G37" s="9">
        <v>0</v>
      </c>
      <c r="H37" s="13">
        <v>0</v>
      </c>
      <c r="I37" s="13">
        <v>0</v>
      </c>
      <c r="J37" s="13">
        <v>0</v>
      </c>
      <c r="K37" s="13">
        <v>0</v>
      </c>
      <c r="L37" s="13">
        <v>0</v>
      </c>
      <c r="M37" s="72">
        <v>0</v>
      </c>
      <c r="N37" s="12">
        <f>SUM(C37:D37)</f>
        <v>0</v>
      </c>
      <c r="O37" s="12">
        <f>'L06'!P180</f>
        <v>0</v>
      </c>
    </row>
    <row r="38" ht="16.9" customHeight="1" spans="1:15">
      <c r="A38" s="97">
        <v>215</v>
      </c>
      <c r="B38" s="49" t="s">
        <v>1691</v>
      </c>
      <c r="C38" s="12">
        <f>SUM(C39:C41)</f>
        <v>0</v>
      </c>
      <c r="D38" s="12">
        <f>SUM(E38:M38)</f>
        <v>0</v>
      </c>
      <c r="E38" s="12">
        <f t="shared" ref="E38:M38" si="12">SUM(E39:E41)</f>
        <v>0</v>
      </c>
      <c r="F38" s="12">
        <f>SUM(F39:F41)</f>
        <v>0</v>
      </c>
      <c r="G38" s="12">
        <f>SUM(G39:G41)</f>
        <v>0</v>
      </c>
      <c r="H38" s="12">
        <f>SUM(H39:H41)</f>
        <v>0</v>
      </c>
      <c r="I38" s="12">
        <f>SUM(I39:I41)</f>
        <v>0</v>
      </c>
      <c r="J38" s="12">
        <f>SUM(J39:J41)</f>
        <v>0</v>
      </c>
      <c r="K38" s="12">
        <f>SUM(K39:K41)</f>
        <v>0</v>
      </c>
      <c r="L38" s="12">
        <f>SUM(L39:L41)</f>
        <v>0</v>
      </c>
      <c r="M38" s="48">
        <f>SUM(M39:M41)</f>
        <v>0</v>
      </c>
      <c r="N38" s="12">
        <f>SUM(C38:D38)</f>
        <v>0</v>
      </c>
      <c r="O38" s="12">
        <f>SUM(O39:O41)</f>
        <v>0</v>
      </c>
    </row>
    <row r="39" ht="16.9" customHeight="1" spans="1:15">
      <c r="A39" s="97">
        <v>21560</v>
      </c>
      <c r="B39" s="6" t="s">
        <v>2402</v>
      </c>
      <c r="C39" s="13">
        <v>0</v>
      </c>
      <c r="D39" s="12">
        <f>SUM(E39:M39)</f>
        <v>0</v>
      </c>
      <c r="E39" s="13">
        <v>0</v>
      </c>
      <c r="F39" s="9">
        <v>0</v>
      </c>
      <c r="G39" s="9">
        <v>0</v>
      </c>
      <c r="H39" s="13">
        <v>0</v>
      </c>
      <c r="I39" s="13">
        <v>0</v>
      </c>
      <c r="J39" s="13">
        <v>0</v>
      </c>
      <c r="K39" s="13">
        <v>0</v>
      </c>
      <c r="L39" s="13">
        <v>0</v>
      </c>
      <c r="M39" s="72">
        <v>0</v>
      </c>
      <c r="N39" s="12">
        <f>SUM(C39:D39)</f>
        <v>0</v>
      </c>
      <c r="O39" s="12">
        <f>'L06'!P190</f>
        <v>0</v>
      </c>
    </row>
    <row r="40" ht="16.9" customHeight="1" spans="1:15">
      <c r="A40" s="97">
        <v>21561</v>
      </c>
      <c r="B40" s="6" t="s">
        <v>2414</v>
      </c>
      <c r="C40" s="13">
        <v>0</v>
      </c>
      <c r="D40" s="12">
        <f>SUM(E40:M40)</f>
        <v>0</v>
      </c>
      <c r="E40" s="13">
        <v>0</v>
      </c>
      <c r="F40" s="9">
        <v>0</v>
      </c>
      <c r="G40" s="9">
        <v>0</v>
      </c>
      <c r="H40" s="13">
        <v>0</v>
      </c>
      <c r="I40" s="13">
        <v>0</v>
      </c>
      <c r="J40" s="13">
        <v>0</v>
      </c>
      <c r="K40" s="13">
        <v>0</v>
      </c>
      <c r="L40" s="13">
        <v>0</v>
      </c>
      <c r="M40" s="72">
        <v>0</v>
      </c>
      <c r="N40" s="12">
        <f>SUM(C40:D40)</f>
        <v>0</v>
      </c>
      <c r="O40" s="12">
        <f>'L06'!P200</f>
        <v>0</v>
      </c>
    </row>
    <row r="41" ht="16.9" customHeight="1" spans="1:15">
      <c r="A41" s="97">
        <v>21562</v>
      </c>
      <c r="B41" s="6" t="s">
        <v>2528</v>
      </c>
      <c r="C41" s="13">
        <v>0</v>
      </c>
      <c r="D41" s="12">
        <f>SUM(E41:M41)</f>
        <v>0</v>
      </c>
      <c r="E41" s="13">
        <v>0</v>
      </c>
      <c r="F41" s="9">
        <v>0</v>
      </c>
      <c r="G41" s="9">
        <v>0</v>
      </c>
      <c r="H41" s="13">
        <v>0</v>
      </c>
      <c r="I41" s="13">
        <v>0</v>
      </c>
      <c r="J41" s="13">
        <v>0</v>
      </c>
      <c r="K41" s="13">
        <v>0</v>
      </c>
      <c r="L41" s="13">
        <v>0</v>
      </c>
      <c r="M41" s="72">
        <v>0</v>
      </c>
      <c r="N41" s="12">
        <f>SUM(C41:D41)</f>
        <v>0</v>
      </c>
      <c r="O41" s="12">
        <f>'L06'!P208</f>
        <v>0</v>
      </c>
    </row>
    <row r="42" ht="16.9" customHeight="1" spans="1:15">
      <c r="A42" s="97">
        <v>216</v>
      </c>
      <c r="B42" s="49" t="s">
        <v>1745</v>
      </c>
      <c r="C42" s="12">
        <f>C43</f>
        <v>0</v>
      </c>
      <c r="D42" s="12">
        <f>SUM(E42:M42)</f>
        <v>0</v>
      </c>
      <c r="E42" s="12">
        <f t="shared" ref="E42:M42" si="13">E43</f>
        <v>0</v>
      </c>
      <c r="F42" s="12">
        <f>F43</f>
        <v>0</v>
      </c>
      <c r="G42" s="12">
        <f>G43</f>
        <v>0</v>
      </c>
      <c r="H42" s="12">
        <f>H43</f>
        <v>0</v>
      </c>
      <c r="I42" s="12">
        <f>I43</f>
        <v>0</v>
      </c>
      <c r="J42" s="12">
        <f>J43</f>
        <v>0</v>
      </c>
      <c r="K42" s="12">
        <f>K43</f>
        <v>0</v>
      </c>
      <c r="L42" s="12">
        <f>L43</f>
        <v>0</v>
      </c>
      <c r="M42" s="48">
        <f>M43</f>
        <v>0</v>
      </c>
      <c r="N42" s="12">
        <f>SUM(C42:D42)</f>
        <v>0</v>
      </c>
      <c r="O42" s="12">
        <f>O43</f>
        <v>0</v>
      </c>
    </row>
    <row r="43" ht="16.9" customHeight="1" spans="1:15">
      <c r="A43" s="97">
        <v>21660</v>
      </c>
      <c r="B43" s="6" t="s">
        <v>2529</v>
      </c>
      <c r="C43" s="13">
        <v>0</v>
      </c>
      <c r="D43" s="12">
        <f>SUM(E43:M43)</f>
        <v>0</v>
      </c>
      <c r="E43" s="13">
        <v>0</v>
      </c>
      <c r="F43" s="9">
        <v>0</v>
      </c>
      <c r="G43" s="9">
        <v>0</v>
      </c>
      <c r="H43" s="13">
        <v>0</v>
      </c>
      <c r="I43" s="13">
        <v>0</v>
      </c>
      <c r="J43" s="13">
        <v>0</v>
      </c>
      <c r="K43" s="13">
        <v>0</v>
      </c>
      <c r="L43" s="13">
        <v>0</v>
      </c>
      <c r="M43" s="72">
        <v>0</v>
      </c>
      <c r="N43" s="12">
        <f>SUM(C43:D43)</f>
        <v>0</v>
      </c>
      <c r="O43" s="12">
        <f>'L06'!P212</f>
        <v>0</v>
      </c>
    </row>
    <row r="44" ht="16.9" customHeight="1" spans="1:15">
      <c r="A44" s="97">
        <v>217</v>
      </c>
      <c r="B44" s="49" t="s">
        <v>1762</v>
      </c>
      <c r="C44" s="12">
        <f>C45</f>
        <v>0</v>
      </c>
      <c r="D44" s="12">
        <f>SUM(E44:M44)</f>
        <v>0</v>
      </c>
      <c r="E44" s="12">
        <f t="shared" ref="E44:M44" si="14">E45</f>
        <v>0</v>
      </c>
      <c r="F44" s="12">
        <f>F45</f>
        <v>0</v>
      </c>
      <c r="G44" s="12">
        <f>G45</f>
        <v>0</v>
      </c>
      <c r="H44" s="12">
        <f>H45</f>
        <v>0</v>
      </c>
      <c r="I44" s="12">
        <f>I45</f>
        <v>0</v>
      </c>
      <c r="J44" s="12">
        <f>J45</f>
        <v>0</v>
      </c>
      <c r="K44" s="12">
        <f>K45</f>
        <v>0</v>
      </c>
      <c r="L44" s="12">
        <f>L45</f>
        <v>0</v>
      </c>
      <c r="M44" s="48">
        <f>M45</f>
        <v>0</v>
      </c>
      <c r="N44" s="12">
        <f>SUM(C44:D44)</f>
        <v>0</v>
      </c>
      <c r="O44" s="12">
        <f>O45</f>
        <v>0</v>
      </c>
    </row>
    <row r="45" ht="16.9" customHeight="1" spans="1:15">
      <c r="A45" s="97">
        <v>21704</v>
      </c>
      <c r="B45" s="6" t="s">
        <v>1782</v>
      </c>
      <c r="C45" s="12">
        <f>SUM(C46:C47)</f>
        <v>0</v>
      </c>
      <c r="D45" s="12">
        <f>SUM(E45:M45)</f>
        <v>0</v>
      </c>
      <c r="E45" s="12">
        <f t="shared" ref="E45:M45" si="15">SUM(E46:E47)</f>
        <v>0</v>
      </c>
      <c r="F45" s="12">
        <f>SUM(F46:F47)</f>
        <v>0</v>
      </c>
      <c r="G45" s="12">
        <f>SUM(G46:G47)</f>
        <v>0</v>
      </c>
      <c r="H45" s="12">
        <f>SUM(H46:H47)</f>
        <v>0</v>
      </c>
      <c r="I45" s="12">
        <f>SUM(I46:I47)</f>
        <v>0</v>
      </c>
      <c r="J45" s="12">
        <f>SUM(J46:J47)</f>
        <v>0</v>
      </c>
      <c r="K45" s="12">
        <f>SUM(K46:K47)</f>
        <v>0</v>
      </c>
      <c r="L45" s="12">
        <f>SUM(L46:L47)</f>
        <v>0</v>
      </c>
      <c r="M45" s="48">
        <f>SUM(M46:M47)</f>
        <v>0</v>
      </c>
      <c r="N45" s="12">
        <f>SUM(C45:D45)</f>
        <v>0</v>
      </c>
      <c r="O45" s="12">
        <f>SUM(O46:O47)</f>
        <v>0</v>
      </c>
    </row>
    <row r="46" ht="16.9" customHeight="1" spans="1:15">
      <c r="A46" s="97">
        <v>2170402</v>
      </c>
      <c r="B46" s="6" t="s">
        <v>2530</v>
      </c>
      <c r="C46" s="13">
        <v>0</v>
      </c>
      <c r="D46" s="12">
        <f>SUM(E46:M46)</f>
        <v>0</v>
      </c>
      <c r="E46" s="13">
        <v>0</v>
      </c>
      <c r="F46" s="9">
        <v>0</v>
      </c>
      <c r="G46" s="9">
        <v>0</v>
      </c>
      <c r="H46" s="13">
        <v>0</v>
      </c>
      <c r="I46" s="13">
        <v>0</v>
      </c>
      <c r="J46" s="13">
        <v>0</v>
      </c>
      <c r="K46" s="13">
        <v>0</v>
      </c>
      <c r="L46" s="13">
        <v>0</v>
      </c>
      <c r="M46" s="72">
        <v>0</v>
      </c>
      <c r="N46" s="12">
        <f>SUM(C46:D46)</f>
        <v>0</v>
      </c>
      <c r="O46" s="12">
        <f>'L06'!P218</f>
        <v>0</v>
      </c>
    </row>
    <row r="47" ht="16.9" customHeight="1" spans="1:15">
      <c r="A47" s="97">
        <v>2170403</v>
      </c>
      <c r="B47" s="6" t="s">
        <v>2531</v>
      </c>
      <c r="C47" s="13">
        <v>0</v>
      </c>
      <c r="D47" s="12">
        <f>SUM(E47:M47)</f>
        <v>0</v>
      </c>
      <c r="E47" s="13">
        <v>0</v>
      </c>
      <c r="F47" s="9">
        <v>0</v>
      </c>
      <c r="G47" s="9">
        <v>0</v>
      </c>
      <c r="H47" s="13">
        <v>0</v>
      </c>
      <c r="I47" s="13">
        <v>0</v>
      </c>
      <c r="J47" s="13">
        <v>0</v>
      </c>
      <c r="K47" s="13">
        <v>0</v>
      </c>
      <c r="L47" s="13">
        <v>0</v>
      </c>
      <c r="M47" s="72">
        <v>0</v>
      </c>
      <c r="N47" s="12">
        <f>SUM(C47:D47)</f>
        <v>0</v>
      </c>
      <c r="O47" s="12">
        <f>'L06'!P219</f>
        <v>0</v>
      </c>
    </row>
    <row r="48" ht="17.25" customHeight="1" spans="1:15">
      <c r="A48" s="97">
        <v>229</v>
      </c>
      <c r="B48" s="49" t="s">
        <v>2532</v>
      </c>
      <c r="C48" s="12">
        <f>SUM(C49:C52)</f>
        <v>0</v>
      </c>
      <c r="D48" s="12">
        <f>SUM(E48:M48)</f>
        <v>89</v>
      </c>
      <c r="E48" s="12">
        <f t="shared" ref="E48:M48" si="16">SUM(E49:E52)</f>
        <v>89</v>
      </c>
      <c r="F48" s="12">
        <f>SUM(F49:F52)</f>
        <v>0</v>
      </c>
      <c r="G48" s="12">
        <f>SUM(G49:G52)</f>
        <v>0</v>
      </c>
      <c r="H48" s="12">
        <f>SUM(H49:H52)</f>
        <v>0</v>
      </c>
      <c r="I48" s="12">
        <f>SUM(I49:I52)</f>
        <v>0</v>
      </c>
      <c r="J48" s="12">
        <f>SUM(J49:J52)</f>
        <v>2275</v>
      </c>
      <c r="K48" s="12">
        <f>SUM(K49:K52)</f>
        <v>0</v>
      </c>
      <c r="L48" s="12">
        <f>SUM(L49:L52)</f>
        <v>0</v>
      </c>
      <c r="M48" s="48">
        <f>SUM(M49:M52)</f>
        <v>-2275</v>
      </c>
      <c r="N48" s="12">
        <f>SUM(C48:D48)</f>
        <v>89</v>
      </c>
      <c r="O48" s="12">
        <f>SUM(O49:O52)</f>
        <v>89</v>
      </c>
    </row>
    <row r="49" ht="16.9" customHeight="1" spans="1:15">
      <c r="A49" s="97">
        <v>22908</v>
      </c>
      <c r="B49" s="6" t="s">
        <v>2533</v>
      </c>
      <c r="C49" s="13">
        <v>0</v>
      </c>
      <c r="D49" s="12">
        <f>SUM(E49:M49)</f>
        <v>0</v>
      </c>
      <c r="E49" s="13">
        <v>0</v>
      </c>
      <c r="F49" s="9">
        <v>0</v>
      </c>
      <c r="G49" s="9">
        <v>0</v>
      </c>
      <c r="H49" s="13">
        <v>0</v>
      </c>
      <c r="I49" s="13">
        <v>0</v>
      </c>
      <c r="J49" s="13">
        <v>0</v>
      </c>
      <c r="K49" s="13">
        <v>0</v>
      </c>
      <c r="L49" s="13">
        <v>0</v>
      </c>
      <c r="M49" s="72">
        <v>0</v>
      </c>
      <c r="N49" s="12">
        <f>SUM(C49:D49)</f>
        <v>0</v>
      </c>
      <c r="O49" s="12">
        <f>'L06'!P220</f>
        <v>0</v>
      </c>
    </row>
    <row r="50" ht="16.9" customHeight="1" spans="1:15">
      <c r="A50" s="97">
        <v>22960</v>
      </c>
      <c r="B50" s="29" t="s">
        <v>2468</v>
      </c>
      <c r="C50" s="13">
        <v>0</v>
      </c>
      <c r="D50" s="12">
        <f>SUM(E50:M50)</f>
        <v>89</v>
      </c>
      <c r="E50" s="13">
        <v>89</v>
      </c>
      <c r="F50" s="9">
        <v>0</v>
      </c>
      <c r="G50" s="9">
        <v>0</v>
      </c>
      <c r="H50" s="13">
        <v>0</v>
      </c>
      <c r="I50" s="13">
        <v>0</v>
      </c>
      <c r="J50" s="13">
        <v>0</v>
      </c>
      <c r="K50" s="13">
        <v>0</v>
      </c>
      <c r="L50" s="13">
        <v>0</v>
      </c>
      <c r="M50" s="72">
        <v>0</v>
      </c>
      <c r="N50" s="12">
        <f>SUM(C50:D50)</f>
        <v>89</v>
      </c>
      <c r="O50" s="12">
        <f>'L06'!P230</f>
        <v>89</v>
      </c>
    </row>
    <row r="51" ht="16.9" customHeight="1" spans="1:15">
      <c r="A51" s="97">
        <v>22961</v>
      </c>
      <c r="B51" s="29" t="s">
        <v>2534</v>
      </c>
      <c r="C51" s="13">
        <v>0</v>
      </c>
      <c r="D51" s="12">
        <f>SUM(E51:M51)</f>
        <v>0</v>
      </c>
      <c r="E51" s="13">
        <v>0</v>
      </c>
      <c r="F51" s="9">
        <v>0</v>
      </c>
      <c r="G51" s="9">
        <v>0</v>
      </c>
      <c r="H51" s="13">
        <v>0</v>
      </c>
      <c r="I51" s="13">
        <v>0</v>
      </c>
      <c r="J51" s="13">
        <v>0</v>
      </c>
      <c r="K51" s="13">
        <v>0</v>
      </c>
      <c r="L51" s="13">
        <v>0</v>
      </c>
      <c r="M51" s="72">
        <v>0</v>
      </c>
      <c r="N51" s="12">
        <f>SUM(C51:D51)</f>
        <v>0</v>
      </c>
      <c r="O51" s="12">
        <f>'L06'!P244</f>
        <v>0</v>
      </c>
    </row>
    <row r="52" ht="16.9" customHeight="1" spans="1:15">
      <c r="A52" s="97">
        <v>22904</v>
      </c>
      <c r="B52" s="6" t="s">
        <v>2491</v>
      </c>
      <c r="C52" s="13">
        <v>0</v>
      </c>
      <c r="D52" s="12">
        <f>SUM(E52:M52)</f>
        <v>0</v>
      </c>
      <c r="E52" s="13">
        <v>0</v>
      </c>
      <c r="F52" s="9">
        <v>0</v>
      </c>
      <c r="G52" s="9">
        <v>0</v>
      </c>
      <c r="H52" s="13">
        <v>0</v>
      </c>
      <c r="I52" s="13">
        <v>0</v>
      </c>
      <c r="J52" s="13">
        <v>2275</v>
      </c>
      <c r="K52" s="13">
        <v>0</v>
      </c>
      <c r="L52" s="13">
        <v>0</v>
      </c>
      <c r="M52" s="72">
        <v>-2275</v>
      </c>
      <c r="N52" s="12">
        <f>SUM(C52:D52)</f>
        <v>0</v>
      </c>
      <c r="O52" s="12">
        <f>'L06'!P246</f>
        <v>0</v>
      </c>
    </row>
    <row r="53" ht="17.1" customHeight="1" spans="1:15">
      <c r="A53" s="27">
        <v>232</v>
      </c>
      <c r="B53" s="46" t="s">
        <v>1925</v>
      </c>
      <c r="C53" s="13">
        <v>0</v>
      </c>
      <c r="D53" s="12">
        <f>SUM(E53:M53)</f>
        <v>3</v>
      </c>
      <c r="E53" s="13">
        <v>0</v>
      </c>
      <c r="F53" s="9">
        <v>0</v>
      </c>
      <c r="G53" s="9">
        <v>3</v>
      </c>
      <c r="H53" s="13">
        <v>0</v>
      </c>
      <c r="I53" s="13">
        <v>0</v>
      </c>
      <c r="J53" s="13">
        <v>0</v>
      </c>
      <c r="K53" s="13">
        <v>0</v>
      </c>
      <c r="L53" s="13">
        <v>0</v>
      </c>
      <c r="M53" s="72">
        <v>0</v>
      </c>
      <c r="N53" s="12">
        <f>SUM(C53:D53)</f>
        <v>3</v>
      </c>
      <c r="O53" s="12">
        <f>'L06'!P20+'L06'!P31+'L06'!P57+'L06'!P66+'L06'!P73+'L06'!P77+'L06'!P86+'L06'!P95+'L06'!P102+'L06'!P111+'L06'!P119+'L06'!P130+'L06'!P138+'L06'!P146+'L06'!P154+'L06'!P162+'L06'!P197+'L06'!P206+'L06'!P242+'L06'!P247</f>
        <v>3</v>
      </c>
    </row>
    <row r="54" ht="17.1" customHeight="1" spans="1:15">
      <c r="A54" s="27">
        <v>233</v>
      </c>
      <c r="B54" s="46" t="s">
        <v>1937</v>
      </c>
      <c r="C54" s="13">
        <v>0</v>
      </c>
      <c r="D54" s="12">
        <f>SUM(E54:M54)</f>
        <v>0</v>
      </c>
      <c r="E54" s="13">
        <v>0</v>
      </c>
      <c r="F54" s="9">
        <v>0</v>
      </c>
      <c r="G54" s="9">
        <v>0</v>
      </c>
      <c r="H54" s="13">
        <v>0</v>
      </c>
      <c r="I54" s="13">
        <v>0</v>
      </c>
      <c r="J54" s="13">
        <v>0</v>
      </c>
      <c r="K54" s="13">
        <v>0</v>
      </c>
      <c r="L54" s="13">
        <v>0</v>
      </c>
      <c r="M54" s="72">
        <v>0</v>
      </c>
      <c r="N54" s="12">
        <f>SUM(C54:D54)</f>
        <v>0</v>
      </c>
      <c r="O54" s="12">
        <f>'L06'!P21+'L06'!P32+'L06'!P58+'L06'!P67+'L06'!P74+'L06'!P78+'L06'!P87+'L06'!P96+'L06'!P103+'L06'!P112+'L06'!P120+'L06'!P131+'L06'!P139+'L06'!P147+'L06'!P155+'L06'!P163+'L06'!P198+'L06'!P207+'L06'!P243+'L06'!P248</f>
        <v>0</v>
      </c>
    </row>
  </sheetData>
  <mergeCells count="9">
    <mergeCell ref="A1:O1"/>
    <mergeCell ref="A2:O2"/>
    <mergeCell ref="A3:O3"/>
    <mergeCell ref="D4:M4"/>
    <mergeCell ref="A4:A5"/>
    <mergeCell ref="B4:B5"/>
    <mergeCell ref="C4:C5"/>
    <mergeCell ref="N4:N5"/>
    <mergeCell ref="O4:O5"/>
  </mergeCells>
  <printOptions gridLines="1"/>
  <pageMargins left="3" right="2" top="1" bottom="1" header="0" footer="0"/>
  <pageSetup paperSize="1" scale="70" fitToWidth="2" fitToHeight="2" orientation="landscape" blackAndWhite="1"/>
  <headerFooter alignWithMargins="0">
    <oddHeader>&amp;C@$</oddHeader>
    <oddFooter>&amp;C@&amp;- &amp;P&amp;-$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20"/>
  <sheetViews>
    <sheetView showGridLines="0" showZeros="0" workbookViewId="0">
      <selection activeCell="A1" sqref="A1"/>
    </sheetView>
  </sheetViews>
  <sheetFormatPr defaultColWidth="10.125" defaultRowHeight="14.25" outlineLevelCol="4"/>
  <cols>
    <col min="1" max="5" width="21.75" customWidth="1"/>
  </cols>
  <sheetData>
    <row r="1" ht="19.9" customHeight="1" spans="1:5">
      <c r="A1" s="52"/>
      <c r="B1" s="52"/>
      <c r="C1" s="52"/>
      <c r="D1" s="52"/>
      <c r="E1" s="52"/>
    </row>
    <row r="2" ht="19.9" customHeight="1" spans="1:5">
      <c r="A2" s="52"/>
      <c r="B2" s="52"/>
      <c r="C2" s="52"/>
      <c r="D2" s="52"/>
      <c r="E2" s="52"/>
    </row>
    <row r="3" ht="19.9" customHeight="1" spans="1:5">
      <c r="A3" s="52"/>
      <c r="B3" s="52"/>
      <c r="C3" s="52"/>
      <c r="D3" s="52"/>
      <c r="E3" s="52"/>
    </row>
    <row r="4" ht="19.9" customHeight="1" spans="1:5">
      <c r="A4" s="52"/>
      <c r="B4" s="52"/>
      <c r="C4" s="52"/>
      <c r="D4" s="52"/>
      <c r="E4" s="52"/>
    </row>
    <row r="5" ht="19.9" customHeight="1" spans="1:5">
      <c r="A5" s="52"/>
      <c r="B5" s="52"/>
      <c r="C5" s="52"/>
      <c r="D5" s="52"/>
      <c r="E5" s="52"/>
    </row>
    <row r="6" ht="19.9" customHeight="1" spans="1:5">
      <c r="A6" s="52"/>
      <c r="B6" s="52"/>
      <c r="C6" s="52"/>
      <c r="D6" s="52"/>
      <c r="E6" s="52"/>
    </row>
    <row r="7" ht="19.9" customHeight="1" spans="1:5">
      <c r="A7" s="52"/>
      <c r="B7" s="52"/>
      <c r="C7" s="52"/>
      <c r="D7" s="52"/>
      <c r="E7" s="52"/>
    </row>
    <row r="8" ht="19.9" customHeight="1" spans="1:5">
      <c r="A8" s="52"/>
      <c r="B8" s="52"/>
      <c r="C8" s="52"/>
      <c r="D8" s="52"/>
      <c r="E8" s="52"/>
    </row>
    <row r="9" ht="42.6" customHeight="1" spans="1:5">
      <c r="A9" s="76" t="s">
        <v>65</v>
      </c>
      <c r="B9" s="76"/>
      <c r="C9" s="76"/>
      <c r="D9" s="76"/>
      <c r="E9" s="76"/>
    </row>
    <row r="10" ht="19.9" customHeight="1" spans="1:5">
      <c r="A10" s="52"/>
      <c r="B10" s="52"/>
      <c r="C10" s="52"/>
      <c r="D10" s="52"/>
      <c r="E10" s="52"/>
    </row>
    <row r="11" ht="19.9" customHeight="1" spans="1:5">
      <c r="A11" s="52"/>
      <c r="B11" s="52"/>
      <c r="C11" s="52"/>
      <c r="D11" s="52"/>
      <c r="E11" s="52"/>
    </row>
    <row r="12" ht="19.9" customHeight="1" spans="1:5">
      <c r="A12" s="52"/>
      <c r="B12" s="52"/>
      <c r="C12" s="52"/>
      <c r="D12" s="52"/>
      <c r="E12" s="52"/>
    </row>
    <row r="13" ht="19.9" customHeight="1" spans="1:5">
      <c r="A13" s="52"/>
      <c r="B13" s="52"/>
      <c r="C13" s="52"/>
      <c r="D13" s="52"/>
      <c r="E13" s="52"/>
    </row>
    <row r="14" ht="19.9" customHeight="1" spans="1:5">
      <c r="A14" s="52"/>
      <c r="B14" s="52"/>
      <c r="C14" s="52"/>
      <c r="D14" s="52"/>
      <c r="E14" s="52"/>
    </row>
    <row r="15" ht="19.9" customHeight="1" spans="1:5">
      <c r="A15" s="52"/>
      <c r="B15" s="52"/>
      <c r="C15" s="52"/>
      <c r="D15" s="52"/>
      <c r="E15" s="52"/>
    </row>
    <row r="16" ht="19.9" customHeight="1" spans="1:5">
      <c r="A16" s="52"/>
      <c r="B16" s="52"/>
      <c r="C16" s="52"/>
      <c r="D16" s="52"/>
      <c r="E16" s="52"/>
    </row>
    <row r="17" ht="19.9" customHeight="1" spans="1:5">
      <c r="A17" s="52"/>
      <c r="B17" s="52"/>
      <c r="C17" s="52"/>
      <c r="D17" s="52"/>
      <c r="E17" s="52"/>
    </row>
    <row r="18" ht="19.9" customHeight="1" spans="1:5">
      <c r="A18" s="52"/>
      <c r="B18" s="52"/>
      <c r="C18" s="52"/>
      <c r="D18" s="52"/>
      <c r="E18" s="52"/>
    </row>
    <row r="19" ht="19.9" customHeight="1" spans="1:5">
      <c r="A19" s="52"/>
      <c r="B19" s="52"/>
      <c r="C19" s="52"/>
      <c r="D19" s="52"/>
      <c r="E19" s="52"/>
    </row>
    <row r="20" ht="19.9" customHeight="1" spans="1:5">
      <c r="A20" s="52"/>
      <c r="B20" s="52"/>
      <c r="C20" s="52"/>
      <c r="D20" s="52"/>
      <c r="E20" s="52"/>
    </row>
  </sheetData>
  <mergeCells count="1">
    <mergeCell ref="A9:E9"/>
  </mergeCells>
  <printOptions gridLines="1"/>
  <pageMargins left="3" right="2" top="1" bottom="1" header="0" footer="0"/>
  <pageSetup paperSize="1" orientation="landscape" blackAndWhite="1"/>
  <headerFooter alignWithMargins="0">
    <oddHeader>&amp;C@$</oddHeader>
    <oddFooter>&amp;C@&amp;- &amp;P&amp;-$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55"/>
  <sheetViews>
    <sheetView showGridLines="0" showZeros="0" workbookViewId="0">
      <selection activeCell="E55" sqref="E55"/>
    </sheetView>
  </sheetViews>
  <sheetFormatPr defaultColWidth="9.125" defaultRowHeight="14.25"/>
  <cols>
    <col min="1" max="1" width="12.125" customWidth="1"/>
    <col min="2" max="2" width="37.25" customWidth="1"/>
    <col min="3" max="5" width="16.5" customWidth="1"/>
    <col min="6" max="6" width="12.125" style="86" customWidth="1"/>
    <col min="7" max="7" width="35" customWidth="1"/>
    <col min="8" max="9" width="17" customWidth="1"/>
    <col min="10" max="10" width="17" style="87" customWidth="1"/>
  </cols>
  <sheetData>
    <row r="1" ht="33.95" customHeight="1" spans="1:10">
      <c r="A1" s="58" t="s">
        <v>2535</v>
      </c>
      <c r="B1" s="58"/>
      <c r="C1" s="58"/>
      <c r="D1" s="58"/>
      <c r="E1" s="58"/>
      <c r="F1" s="58"/>
      <c r="G1" s="58"/>
      <c r="H1" s="58"/>
      <c r="I1" s="58"/>
      <c r="J1" s="58"/>
    </row>
    <row r="2" ht="17.1" customHeight="1" spans="1:10">
      <c r="A2" s="59" t="s">
        <v>63</v>
      </c>
      <c r="B2" s="59"/>
      <c r="C2" s="59"/>
      <c r="D2" s="59"/>
      <c r="E2" s="59"/>
      <c r="F2" s="59"/>
      <c r="G2" s="59"/>
      <c r="H2" s="59"/>
      <c r="I2" s="59"/>
      <c r="J2" s="59"/>
    </row>
    <row r="3" ht="17.1" customHeight="1" spans="1:10">
      <c r="A3" s="59" t="s">
        <v>849</v>
      </c>
      <c r="B3" s="59"/>
      <c r="C3" s="59"/>
      <c r="D3" s="59"/>
      <c r="E3" s="59"/>
      <c r="F3" s="59"/>
      <c r="G3" s="59"/>
      <c r="H3" s="59"/>
      <c r="I3" s="59"/>
      <c r="J3" s="59"/>
    </row>
    <row r="4" ht="16.9" customHeight="1" spans="1:10">
      <c r="A4" s="4" t="s">
        <v>90</v>
      </c>
      <c r="B4" s="88" t="s">
        <v>1942</v>
      </c>
      <c r="C4" s="4" t="s">
        <v>2083</v>
      </c>
      <c r="D4" s="4" t="s">
        <v>2085</v>
      </c>
      <c r="E4" s="4" t="s">
        <v>92</v>
      </c>
      <c r="F4" s="4" t="s">
        <v>90</v>
      </c>
      <c r="G4" s="4" t="s">
        <v>1942</v>
      </c>
      <c r="H4" s="4" t="s">
        <v>2083</v>
      </c>
      <c r="I4" s="4" t="s">
        <v>2085</v>
      </c>
      <c r="J4" s="4" t="s">
        <v>92</v>
      </c>
    </row>
    <row r="5" ht="16.9" customHeight="1" spans="1:10">
      <c r="A5" s="89"/>
      <c r="B5" s="4" t="s">
        <v>2536</v>
      </c>
      <c r="C5" s="12">
        <f t="shared" ref="C5:E6" si="0">C6</f>
        <v>0</v>
      </c>
      <c r="D5" s="12">
        <f>D6</f>
        <v>0</v>
      </c>
      <c r="E5" s="12">
        <f>E6</f>
        <v>0</v>
      </c>
      <c r="F5" s="27" t="s">
        <v>42</v>
      </c>
      <c r="G5" s="90" t="s">
        <v>2537</v>
      </c>
      <c r="H5" s="12">
        <f t="shared" ref="H5:J5" si="1">H6+H9</f>
        <v>0</v>
      </c>
      <c r="I5" s="12">
        <f>I6+I9</f>
        <v>0</v>
      </c>
      <c r="J5" s="12">
        <f>J6+J9</f>
        <v>0</v>
      </c>
    </row>
    <row r="6" ht="17.1" customHeight="1" spans="1:10">
      <c r="A6" s="35">
        <v>103</v>
      </c>
      <c r="B6" s="49" t="s">
        <v>426</v>
      </c>
      <c r="C6" s="12">
        <f>C7</f>
        <v>0</v>
      </c>
      <c r="D6" s="12">
        <f>D7</f>
        <v>0</v>
      </c>
      <c r="E6" s="12">
        <f>E7</f>
        <v>0</v>
      </c>
      <c r="F6" s="27">
        <v>208</v>
      </c>
      <c r="G6" s="55" t="s">
        <v>1268</v>
      </c>
      <c r="H6" s="12">
        <f t="shared" ref="H6:J7" si="2">H7</f>
        <v>0</v>
      </c>
      <c r="I6" s="12">
        <f>I7</f>
        <v>0</v>
      </c>
      <c r="J6" s="12">
        <f>J7</f>
        <v>0</v>
      </c>
    </row>
    <row r="7" ht="17.1" customHeight="1" spans="1:10">
      <c r="A7" s="35">
        <v>10306</v>
      </c>
      <c r="B7" s="49" t="s">
        <v>774</v>
      </c>
      <c r="C7" s="12">
        <f>C8+C40+C45+C51+C55</f>
        <v>0</v>
      </c>
      <c r="D7" s="12">
        <f>D8+D40+D45+D51+D55</f>
        <v>0</v>
      </c>
      <c r="E7" s="12">
        <f>E8+E40+E45+E51+E55</f>
        <v>0</v>
      </c>
      <c r="F7" s="27">
        <v>20804</v>
      </c>
      <c r="G7" s="55" t="s">
        <v>1295</v>
      </c>
      <c r="H7" s="12">
        <f>H8</f>
        <v>0</v>
      </c>
      <c r="I7" s="12">
        <f>I8</f>
        <v>0</v>
      </c>
      <c r="J7" s="12">
        <f>J8</f>
        <v>0</v>
      </c>
    </row>
    <row r="8" ht="17.1" customHeight="1" spans="1:10">
      <c r="A8" s="35">
        <v>1030601</v>
      </c>
      <c r="B8" s="49" t="s">
        <v>775</v>
      </c>
      <c r="C8" s="12">
        <f>SUM(C9:C39)</f>
        <v>0</v>
      </c>
      <c r="D8" s="12">
        <f>SUM(D9:D39)</f>
        <v>0</v>
      </c>
      <c r="E8" s="12">
        <f>SUM(E9:E39)</f>
        <v>0</v>
      </c>
      <c r="F8" s="27">
        <v>2080451</v>
      </c>
      <c r="G8" s="91" t="s">
        <v>2538</v>
      </c>
      <c r="H8" s="13">
        <v>0</v>
      </c>
      <c r="I8" s="13">
        <v>0</v>
      </c>
      <c r="J8" s="9">
        <v>0</v>
      </c>
    </row>
    <row r="9" ht="17.1" customHeight="1" spans="1:10">
      <c r="A9" s="35">
        <v>103060103</v>
      </c>
      <c r="B9" s="6" t="s">
        <v>2539</v>
      </c>
      <c r="C9" s="13">
        <v>0</v>
      </c>
      <c r="D9" s="13">
        <v>0</v>
      </c>
      <c r="E9" s="9">
        <v>0</v>
      </c>
      <c r="F9" s="27">
        <v>223</v>
      </c>
      <c r="G9" s="55" t="s">
        <v>2540</v>
      </c>
      <c r="H9" s="12">
        <f t="shared" ref="H9:J9" si="3">H10+H20+H29+H31+H35</f>
        <v>0</v>
      </c>
      <c r="I9" s="12">
        <f>I10+I20+I29+I31+I35</f>
        <v>0</v>
      </c>
      <c r="J9" s="12">
        <f>J10+J20+J29+J31+J35</f>
        <v>0</v>
      </c>
    </row>
    <row r="10" ht="17.1" customHeight="1" spans="1:10">
      <c r="A10" s="35">
        <v>103060104</v>
      </c>
      <c r="B10" s="6" t="s">
        <v>2541</v>
      </c>
      <c r="C10" s="13">
        <v>0</v>
      </c>
      <c r="D10" s="13">
        <v>0</v>
      </c>
      <c r="E10" s="9">
        <v>0</v>
      </c>
      <c r="F10" s="27">
        <v>22301</v>
      </c>
      <c r="G10" s="55" t="s">
        <v>2542</v>
      </c>
      <c r="H10" s="12">
        <f t="shared" ref="H10:J10" si="4">SUM(H11:H19)</f>
        <v>0</v>
      </c>
      <c r="I10" s="12">
        <f>SUM(I11:I19)</f>
        <v>0</v>
      </c>
      <c r="J10" s="12">
        <f>SUM(J11:J19)</f>
        <v>0</v>
      </c>
    </row>
    <row r="11" ht="17.1" customHeight="1" spans="1:10">
      <c r="A11" s="35">
        <v>103060105</v>
      </c>
      <c r="B11" s="6" t="s">
        <v>2543</v>
      </c>
      <c r="C11" s="13">
        <v>0</v>
      </c>
      <c r="D11" s="13">
        <v>0</v>
      </c>
      <c r="E11" s="9">
        <v>0</v>
      </c>
      <c r="F11" s="27">
        <v>2230101</v>
      </c>
      <c r="G11" s="91" t="s">
        <v>2544</v>
      </c>
      <c r="H11" s="13">
        <v>0</v>
      </c>
      <c r="I11" s="13">
        <v>0</v>
      </c>
      <c r="J11" s="9">
        <v>0</v>
      </c>
    </row>
    <row r="12" ht="17.1" customHeight="1" spans="1:10">
      <c r="A12" s="35">
        <v>103060106</v>
      </c>
      <c r="B12" s="6" t="s">
        <v>2545</v>
      </c>
      <c r="C12" s="13">
        <v>0</v>
      </c>
      <c r="D12" s="13">
        <v>0</v>
      </c>
      <c r="E12" s="9">
        <v>0</v>
      </c>
      <c r="F12" s="27">
        <v>2230102</v>
      </c>
      <c r="G12" s="91" t="s">
        <v>2546</v>
      </c>
      <c r="H12" s="13">
        <v>0</v>
      </c>
      <c r="I12" s="13">
        <v>0</v>
      </c>
      <c r="J12" s="9">
        <v>0</v>
      </c>
    </row>
    <row r="13" ht="17.1" customHeight="1" spans="1:10">
      <c r="A13" s="35">
        <v>103060107</v>
      </c>
      <c r="B13" s="6" t="s">
        <v>2547</v>
      </c>
      <c r="C13" s="13">
        <v>0</v>
      </c>
      <c r="D13" s="13">
        <v>0</v>
      </c>
      <c r="E13" s="9">
        <v>0</v>
      </c>
      <c r="F13" s="27">
        <v>2230103</v>
      </c>
      <c r="G13" s="91" t="s">
        <v>2548</v>
      </c>
      <c r="H13" s="13">
        <v>0</v>
      </c>
      <c r="I13" s="13">
        <v>0</v>
      </c>
      <c r="J13" s="9">
        <v>0</v>
      </c>
    </row>
    <row r="14" ht="17.1" customHeight="1" spans="1:10">
      <c r="A14" s="35">
        <v>103060108</v>
      </c>
      <c r="B14" s="6" t="s">
        <v>2549</v>
      </c>
      <c r="C14" s="13">
        <v>0</v>
      </c>
      <c r="D14" s="13">
        <v>0</v>
      </c>
      <c r="E14" s="9">
        <v>0</v>
      </c>
      <c r="F14" s="27">
        <v>2230104</v>
      </c>
      <c r="G14" s="91" t="s">
        <v>2550</v>
      </c>
      <c r="H14" s="13">
        <v>0</v>
      </c>
      <c r="I14" s="13">
        <v>0</v>
      </c>
      <c r="J14" s="9">
        <v>0</v>
      </c>
    </row>
    <row r="15" ht="17.1" customHeight="1" spans="1:10">
      <c r="A15" s="35">
        <v>103060109</v>
      </c>
      <c r="B15" s="6" t="s">
        <v>2551</v>
      </c>
      <c r="C15" s="13">
        <v>0</v>
      </c>
      <c r="D15" s="13">
        <v>0</v>
      </c>
      <c r="E15" s="9">
        <v>0</v>
      </c>
      <c r="F15" s="27">
        <v>2230105</v>
      </c>
      <c r="G15" s="91" t="s">
        <v>2552</v>
      </c>
      <c r="H15" s="13">
        <v>0</v>
      </c>
      <c r="I15" s="13">
        <v>0</v>
      </c>
      <c r="J15" s="9">
        <v>0</v>
      </c>
    </row>
    <row r="16" ht="17.1" customHeight="1" spans="1:10">
      <c r="A16" s="35">
        <v>103060112</v>
      </c>
      <c r="B16" s="6" t="s">
        <v>2553</v>
      </c>
      <c r="C16" s="13">
        <v>0</v>
      </c>
      <c r="D16" s="13">
        <v>0</v>
      </c>
      <c r="E16" s="9">
        <v>0</v>
      </c>
      <c r="F16" s="27">
        <v>2230106</v>
      </c>
      <c r="G16" s="91" t="s">
        <v>2554</v>
      </c>
      <c r="H16" s="13">
        <v>0</v>
      </c>
      <c r="I16" s="13">
        <v>0</v>
      </c>
      <c r="J16" s="9">
        <v>0</v>
      </c>
    </row>
    <row r="17" ht="17.1" customHeight="1" spans="1:10">
      <c r="A17" s="35">
        <v>103060113</v>
      </c>
      <c r="B17" s="6" t="s">
        <v>2555</v>
      </c>
      <c r="C17" s="13">
        <v>0</v>
      </c>
      <c r="D17" s="13">
        <v>0</v>
      </c>
      <c r="E17" s="9">
        <v>0</v>
      </c>
      <c r="F17" s="27">
        <v>2230107</v>
      </c>
      <c r="G17" s="91" t="s">
        <v>2556</v>
      </c>
      <c r="H17" s="13">
        <v>0</v>
      </c>
      <c r="I17" s="13">
        <v>0</v>
      </c>
      <c r="J17" s="9">
        <v>0</v>
      </c>
    </row>
    <row r="18" ht="17.1" customHeight="1" spans="1:10">
      <c r="A18" s="35">
        <v>103060114</v>
      </c>
      <c r="B18" s="6" t="s">
        <v>2557</v>
      </c>
      <c r="C18" s="13">
        <v>0</v>
      </c>
      <c r="D18" s="13">
        <v>0</v>
      </c>
      <c r="E18" s="9">
        <v>0</v>
      </c>
      <c r="F18" s="27">
        <v>2230108</v>
      </c>
      <c r="G18" s="91" t="s">
        <v>2558</v>
      </c>
      <c r="H18" s="13">
        <v>0</v>
      </c>
      <c r="I18" s="13">
        <v>0</v>
      </c>
      <c r="J18" s="9">
        <v>0</v>
      </c>
    </row>
    <row r="19" ht="17.1" customHeight="1" spans="1:10">
      <c r="A19" s="35">
        <v>103060115</v>
      </c>
      <c r="B19" s="6" t="s">
        <v>2559</v>
      </c>
      <c r="C19" s="13">
        <v>0</v>
      </c>
      <c r="D19" s="13">
        <v>0</v>
      </c>
      <c r="E19" s="9">
        <v>0</v>
      </c>
      <c r="F19" s="27">
        <v>2230199</v>
      </c>
      <c r="G19" s="91" t="s">
        <v>2560</v>
      </c>
      <c r="H19" s="13">
        <v>0</v>
      </c>
      <c r="I19" s="13">
        <v>0</v>
      </c>
      <c r="J19" s="9">
        <v>0</v>
      </c>
    </row>
    <row r="20" ht="17.1" customHeight="1" spans="1:10">
      <c r="A20" s="35">
        <v>103060116</v>
      </c>
      <c r="B20" s="6" t="s">
        <v>2561</v>
      </c>
      <c r="C20" s="13">
        <v>0</v>
      </c>
      <c r="D20" s="13">
        <v>0</v>
      </c>
      <c r="E20" s="9">
        <v>0</v>
      </c>
      <c r="F20" s="27">
        <v>22302</v>
      </c>
      <c r="G20" s="55" t="s">
        <v>2562</v>
      </c>
      <c r="H20" s="12">
        <f t="shared" ref="H20:J20" si="5">SUM(H21:H28)</f>
        <v>0</v>
      </c>
      <c r="I20" s="12">
        <f>SUM(I21:I28)</f>
        <v>0</v>
      </c>
      <c r="J20" s="12">
        <f>SUM(J21:J28)</f>
        <v>0</v>
      </c>
    </row>
    <row r="21" ht="16.9" customHeight="1" spans="1:10">
      <c r="A21" s="35">
        <v>103060117</v>
      </c>
      <c r="B21" s="6" t="s">
        <v>2563</v>
      </c>
      <c r="C21" s="13">
        <v>0</v>
      </c>
      <c r="D21" s="13">
        <v>0</v>
      </c>
      <c r="E21" s="9">
        <v>0</v>
      </c>
      <c r="F21" s="27">
        <v>2230201</v>
      </c>
      <c r="G21" s="91" t="s">
        <v>2564</v>
      </c>
      <c r="H21" s="13">
        <v>0</v>
      </c>
      <c r="I21" s="13">
        <v>0</v>
      </c>
      <c r="J21" s="9">
        <v>0</v>
      </c>
    </row>
    <row r="22" ht="16.9" customHeight="1" spans="1:10">
      <c r="A22" s="35">
        <v>103060118</v>
      </c>
      <c r="B22" s="6" t="s">
        <v>2565</v>
      </c>
      <c r="C22" s="13">
        <v>0</v>
      </c>
      <c r="D22" s="13">
        <v>0</v>
      </c>
      <c r="E22" s="9">
        <v>0</v>
      </c>
      <c r="F22" s="27">
        <v>2230202</v>
      </c>
      <c r="G22" s="91" t="s">
        <v>2566</v>
      </c>
      <c r="H22" s="13">
        <v>0</v>
      </c>
      <c r="I22" s="13">
        <v>0</v>
      </c>
      <c r="J22" s="9">
        <v>0</v>
      </c>
    </row>
    <row r="23" ht="16.9" customHeight="1" spans="1:10">
      <c r="A23" s="35">
        <v>103060119</v>
      </c>
      <c r="B23" s="6" t="s">
        <v>2567</v>
      </c>
      <c r="C23" s="13">
        <v>0</v>
      </c>
      <c r="D23" s="13">
        <v>0</v>
      </c>
      <c r="E23" s="9">
        <v>0</v>
      </c>
      <c r="F23" s="27">
        <v>2230203</v>
      </c>
      <c r="G23" s="91" t="s">
        <v>2568</v>
      </c>
      <c r="H23" s="13">
        <v>0</v>
      </c>
      <c r="I23" s="13">
        <v>0</v>
      </c>
      <c r="J23" s="9">
        <v>0</v>
      </c>
    </row>
    <row r="24" ht="17.1" customHeight="1" spans="1:10">
      <c r="A24" s="35">
        <v>103060120</v>
      </c>
      <c r="B24" s="6" t="s">
        <v>2569</v>
      </c>
      <c r="C24" s="13">
        <v>0</v>
      </c>
      <c r="D24" s="13">
        <v>0</v>
      </c>
      <c r="E24" s="9">
        <v>0</v>
      </c>
      <c r="F24" s="27">
        <v>2230204</v>
      </c>
      <c r="G24" s="91" t="s">
        <v>2570</v>
      </c>
      <c r="H24" s="13">
        <v>0</v>
      </c>
      <c r="I24" s="13">
        <v>0</v>
      </c>
      <c r="J24" s="9">
        <v>0</v>
      </c>
    </row>
    <row r="25" ht="17.1" customHeight="1" spans="1:10">
      <c r="A25" s="35">
        <v>103060121</v>
      </c>
      <c r="B25" s="6" t="s">
        <v>2571</v>
      </c>
      <c r="C25" s="13">
        <v>0</v>
      </c>
      <c r="D25" s="13">
        <v>0</v>
      </c>
      <c r="E25" s="9">
        <v>0</v>
      </c>
      <c r="F25" s="27">
        <v>2230205</v>
      </c>
      <c r="G25" s="91" t="s">
        <v>2572</v>
      </c>
      <c r="H25" s="13">
        <v>0</v>
      </c>
      <c r="I25" s="13">
        <v>0</v>
      </c>
      <c r="J25" s="9">
        <v>0</v>
      </c>
    </row>
    <row r="26" ht="17.1" customHeight="1" spans="1:10">
      <c r="A26" s="35">
        <v>103060122</v>
      </c>
      <c r="B26" s="6" t="s">
        <v>2573</v>
      </c>
      <c r="C26" s="13">
        <v>0</v>
      </c>
      <c r="D26" s="13">
        <v>0</v>
      </c>
      <c r="E26" s="9">
        <v>0</v>
      </c>
      <c r="F26" s="27">
        <v>2230206</v>
      </c>
      <c r="G26" s="91" t="s">
        <v>2574</v>
      </c>
      <c r="H26" s="13">
        <v>0</v>
      </c>
      <c r="I26" s="13">
        <v>0</v>
      </c>
      <c r="J26" s="9">
        <v>0</v>
      </c>
    </row>
    <row r="27" ht="17.1" customHeight="1" spans="1:10">
      <c r="A27" s="35">
        <v>103060123</v>
      </c>
      <c r="B27" s="6" t="s">
        <v>2575</v>
      </c>
      <c r="C27" s="13">
        <v>0</v>
      </c>
      <c r="D27" s="13">
        <v>0</v>
      </c>
      <c r="E27" s="9">
        <v>0</v>
      </c>
      <c r="F27" s="27">
        <v>2230207</v>
      </c>
      <c r="G27" s="91" t="s">
        <v>2576</v>
      </c>
      <c r="H27" s="13">
        <v>0</v>
      </c>
      <c r="I27" s="13">
        <v>0</v>
      </c>
      <c r="J27" s="9">
        <v>0</v>
      </c>
    </row>
    <row r="28" ht="17.1" customHeight="1" spans="1:10">
      <c r="A28" s="35">
        <v>103060124</v>
      </c>
      <c r="B28" s="6" t="s">
        <v>2577</v>
      </c>
      <c r="C28" s="13">
        <v>0</v>
      </c>
      <c r="D28" s="13">
        <v>0</v>
      </c>
      <c r="E28" s="9">
        <v>0</v>
      </c>
      <c r="F28" s="27">
        <v>2230299</v>
      </c>
      <c r="G28" s="91" t="s">
        <v>2578</v>
      </c>
      <c r="H28" s="13">
        <v>0</v>
      </c>
      <c r="I28" s="13">
        <v>0</v>
      </c>
      <c r="J28" s="9">
        <v>0</v>
      </c>
    </row>
    <row r="29" ht="17.1" customHeight="1" spans="1:10">
      <c r="A29" s="35">
        <v>103060125</v>
      </c>
      <c r="B29" s="6" t="s">
        <v>2579</v>
      </c>
      <c r="C29" s="13">
        <v>0</v>
      </c>
      <c r="D29" s="13">
        <v>0</v>
      </c>
      <c r="E29" s="9">
        <v>0</v>
      </c>
      <c r="F29" s="27">
        <v>22303</v>
      </c>
      <c r="G29" s="55" t="s">
        <v>2580</v>
      </c>
      <c r="H29" s="12">
        <f t="shared" ref="H29:J29" si="6">H30</f>
        <v>0</v>
      </c>
      <c r="I29" s="12">
        <f>I30</f>
        <v>0</v>
      </c>
      <c r="J29" s="12">
        <f>J30</f>
        <v>0</v>
      </c>
    </row>
    <row r="30" ht="17.1" customHeight="1" spans="1:10">
      <c r="A30" s="35">
        <v>103060126</v>
      </c>
      <c r="B30" s="6" t="s">
        <v>2581</v>
      </c>
      <c r="C30" s="13">
        <v>0</v>
      </c>
      <c r="D30" s="13">
        <v>0</v>
      </c>
      <c r="E30" s="9">
        <v>0</v>
      </c>
      <c r="F30" s="27">
        <v>2230301</v>
      </c>
      <c r="G30" s="91" t="s">
        <v>2582</v>
      </c>
      <c r="H30" s="13">
        <v>0</v>
      </c>
      <c r="I30" s="13">
        <v>0</v>
      </c>
      <c r="J30" s="9">
        <v>0</v>
      </c>
    </row>
    <row r="31" ht="17.1" customHeight="1" spans="1:10">
      <c r="A31" s="35">
        <v>103060127</v>
      </c>
      <c r="B31" s="6" t="s">
        <v>2583</v>
      </c>
      <c r="C31" s="13">
        <v>0</v>
      </c>
      <c r="D31" s="13">
        <v>0</v>
      </c>
      <c r="E31" s="9">
        <v>0</v>
      </c>
      <c r="F31" s="27">
        <v>22304</v>
      </c>
      <c r="G31" s="92" t="s">
        <v>2584</v>
      </c>
      <c r="H31" s="12">
        <f t="shared" ref="H31:J31" si="7">H32+H33+H34</f>
        <v>0</v>
      </c>
      <c r="I31" s="12">
        <f>I32+I33+I34</f>
        <v>0</v>
      </c>
      <c r="J31" s="12">
        <f>J32+J33+J34</f>
        <v>0</v>
      </c>
    </row>
    <row r="32" ht="17.1" customHeight="1" spans="1:10">
      <c r="A32" s="35">
        <v>103060128</v>
      </c>
      <c r="B32" s="6" t="s">
        <v>2585</v>
      </c>
      <c r="C32" s="13">
        <v>0</v>
      </c>
      <c r="D32" s="13">
        <v>0</v>
      </c>
      <c r="E32" s="9">
        <v>0</v>
      </c>
      <c r="F32" s="27">
        <v>2230401</v>
      </c>
      <c r="G32" s="93" t="s">
        <v>2586</v>
      </c>
      <c r="H32" s="13">
        <v>0</v>
      </c>
      <c r="I32" s="13">
        <v>0</v>
      </c>
      <c r="J32" s="9">
        <v>0</v>
      </c>
    </row>
    <row r="33" ht="17.1" customHeight="1" spans="1:10">
      <c r="A33" s="35">
        <v>103060129</v>
      </c>
      <c r="B33" s="6" t="s">
        <v>2587</v>
      </c>
      <c r="C33" s="13">
        <v>0</v>
      </c>
      <c r="D33" s="13">
        <v>0</v>
      </c>
      <c r="E33" s="9">
        <v>0</v>
      </c>
      <c r="F33" s="27">
        <v>2230402</v>
      </c>
      <c r="G33" s="93" t="s">
        <v>2588</v>
      </c>
      <c r="H33" s="13">
        <v>0</v>
      </c>
      <c r="I33" s="13">
        <v>0</v>
      </c>
      <c r="J33" s="9">
        <v>0</v>
      </c>
    </row>
    <row r="34" ht="17.1" customHeight="1" spans="1:10">
      <c r="A34" s="35">
        <v>103060130</v>
      </c>
      <c r="B34" s="6" t="s">
        <v>2589</v>
      </c>
      <c r="C34" s="13">
        <v>0</v>
      </c>
      <c r="D34" s="13">
        <v>0</v>
      </c>
      <c r="E34" s="9">
        <v>0</v>
      </c>
      <c r="F34" s="27">
        <v>2230499</v>
      </c>
      <c r="G34" s="93" t="s">
        <v>2590</v>
      </c>
      <c r="H34" s="13">
        <v>0</v>
      </c>
      <c r="I34" s="13">
        <v>0</v>
      </c>
      <c r="J34" s="9">
        <v>0</v>
      </c>
    </row>
    <row r="35" ht="17.1" customHeight="1" spans="1:10">
      <c r="A35" s="35">
        <v>103060131</v>
      </c>
      <c r="B35" s="6" t="s">
        <v>2591</v>
      </c>
      <c r="C35" s="13">
        <v>0</v>
      </c>
      <c r="D35" s="13">
        <v>0</v>
      </c>
      <c r="E35" s="9">
        <v>0</v>
      </c>
      <c r="F35" s="27">
        <v>22399</v>
      </c>
      <c r="G35" s="92" t="s">
        <v>2592</v>
      </c>
      <c r="H35" s="12">
        <f t="shared" ref="H35:J35" si="8">H36</f>
        <v>0</v>
      </c>
      <c r="I35" s="12">
        <f>I36</f>
        <v>0</v>
      </c>
      <c r="J35" s="12">
        <f>J36</f>
        <v>0</v>
      </c>
    </row>
    <row r="36" ht="17.1" customHeight="1" spans="1:10">
      <c r="A36" s="35">
        <v>103060132</v>
      </c>
      <c r="B36" s="6" t="s">
        <v>2593</v>
      </c>
      <c r="C36" s="13">
        <v>0</v>
      </c>
      <c r="D36" s="13">
        <v>0</v>
      </c>
      <c r="E36" s="9">
        <v>0</v>
      </c>
      <c r="F36" s="27">
        <v>2239901</v>
      </c>
      <c r="G36" s="93" t="s">
        <v>2594</v>
      </c>
      <c r="H36" s="13">
        <v>0</v>
      </c>
      <c r="I36" s="13">
        <v>0</v>
      </c>
      <c r="J36" s="9">
        <v>0</v>
      </c>
    </row>
    <row r="37" ht="16.9" customHeight="1" spans="1:10">
      <c r="A37" s="35">
        <v>103060133</v>
      </c>
      <c r="B37" s="6" t="s">
        <v>2595</v>
      </c>
      <c r="C37" s="13">
        <v>0</v>
      </c>
      <c r="D37" s="13">
        <v>0</v>
      </c>
      <c r="E37" s="9">
        <v>0</v>
      </c>
      <c r="F37" s="27"/>
      <c r="G37" s="91"/>
      <c r="H37" s="18"/>
      <c r="I37" s="18"/>
      <c r="J37" s="18"/>
    </row>
    <row r="38" ht="16.9" customHeight="1" spans="1:10">
      <c r="A38" s="35">
        <v>103060134</v>
      </c>
      <c r="B38" s="6" t="s">
        <v>777</v>
      </c>
      <c r="C38" s="13">
        <v>0</v>
      </c>
      <c r="D38" s="13">
        <v>0</v>
      </c>
      <c r="E38" s="9">
        <v>0</v>
      </c>
      <c r="F38" s="27"/>
      <c r="G38" s="93"/>
      <c r="H38" s="18"/>
      <c r="I38" s="18"/>
      <c r="J38" s="18"/>
    </row>
    <row r="39" ht="16.9" customHeight="1" spans="1:10">
      <c r="A39" s="35">
        <v>103060198</v>
      </c>
      <c r="B39" s="6" t="s">
        <v>2596</v>
      </c>
      <c r="C39" s="13">
        <v>0</v>
      </c>
      <c r="D39" s="13">
        <v>0</v>
      </c>
      <c r="E39" s="9">
        <v>0</v>
      </c>
      <c r="F39" s="27"/>
      <c r="G39" s="93"/>
      <c r="H39" s="18"/>
      <c r="I39" s="18"/>
      <c r="J39" s="18"/>
    </row>
    <row r="40" ht="16.9" customHeight="1" spans="1:10">
      <c r="A40" s="35">
        <v>1030602</v>
      </c>
      <c r="B40" s="49" t="s">
        <v>779</v>
      </c>
      <c r="C40" s="12">
        <f>SUM(C41:C44)</f>
        <v>0</v>
      </c>
      <c r="D40" s="12">
        <f>SUM(D41:D44)</f>
        <v>0</v>
      </c>
      <c r="E40" s="12">
        <f>SUM(E41:E44)</f>
        <v>0</v>
      </c>
      <c r="F40" s="27"/>
      <c r="G40" s="93"/>
      <c r="H40" s="18"/>
      <c r="I40" s="18"/>
      <c r="J40" s="18"/>
    </row>
    <row r="41" ht="16.9" customHeight="1" spans="1:10">
      <c r="A41" s="35">
        <v>103060202</v>
      </c>
      <c r="B41" s="6" t="s">
        <v>2597</v>
      </c>
      <c r="C41" s="13">
        <v>0</v>
      </c>
      <c r="D41" s="13">
        <v>0</v>
      </c>
      <c r="E41" s="9">
        <v>0</v>
      </c>
      <c r="F41" s="27"/>
      <c r="G41" s="93"/>
      <c r="H41" s="18"/>
      <c r="I41" s="18"/>
      <c r="J41" s="18"/>
    </row>
    <row r="42" ht="16.9" customHeight="1" spans="1:10">
      <c r="A42" s="35">
        <v>103060203</v>
      </c>
      <c r="B42" s="6" t="s">
        <v>2598</v>
      </c>
      <c r="C42" s="13">
        <v>0</v>
      </c>
      <c r="D42" s="13">
        <v>0</v>
      </c>
      <c r="E42" s="9">
        <v>0</v>
      </c>
      <c r="F42" s="27"/>
      <c r="G42" s="92"/>
      <c r="H42" s="18"/>
      <c r="I42" s="18"/>
      <c r="J42" s="18"/>
    </row>
    <row r="43" ht="16.9" customHeight="1" spans="1:10">
      <c r="A43" s="35">
        <v>103060204</v>
      </c>
      <c r="B43" s="6" t="s">
        <v>2599</v>
      </c>
      <c r="C43" s="13">
        <v>0</v>
      </c>
      <c r="D43" s="13">
        <v>0</v>
      </c>
      <c r="E43" s="9">
        <v>0</v>
      </c>
      <c r="F43" s="27"/>
      <c r="G43" s="93"/>
      <c r="H43" s="18"/>
      <c r="I43" s="18"/>
      <c r="J43" s="18"/>
    </row>
    <row r="44" ht="16.9" customHeight="1" spans="1:10">
      <c r="A44" s="35">
        <v>103060298</v>
      </c>
      <c r="B44" s="6" t="s">
        <v>2600</v>
      </c>
      <c r="C44" s="13">
        <v>0</v>
      </c>
      <c r="D44" s="13">
        <v>0</v>
      </c>
      <c r="E44" s="9">
        <v>0</v>
      </c>
      <c r="F44" s="27"/>
      <c r="G44" s="93"/>
      <c r="H44" s="18"/>
      <c r="I44" s="18"/>
      <c r="J44" s="18"/>
    </row>
    <row r="45" ht="16.9" customHeight="1" spans="1:10">
      <c r="A45" s="35">
        <v>1030603</v>
      </c>
      <c r="B45" s="49" t="s">
        <v>782</v>
      </c>
      <c r="C45" s="12">
        <f>SUM(C46:C50)</f>
        <v>0</v>
      </c>
      <c r="D45" s="12">
        <f>SUM(D46:D50)</f>
        <v>0</v>
      </c>
      <c r="E45" s="12">
        <f>SUM(E46:E50)</f>
        <v>0</v>
      </c>
      <c r="F45" s="27"/>
      <c r="G45" s="93"/>
      <c r="H45" s="18"/>
      <c r="I45" s="18"/>
      <c r="J45" s="18"/>
    </row>
    <row r="46" ht="16.9" customHeight="1" spans="1:10">
      <c r="A46" s="35">
        <v>103060301</v>
      </c>
      <c r="B46" s="6" t="s">
        <v>2601</v>
      </c>
      <c r="C46" s="13">
        <v>0</v>
      </c>
      <c r="D46" s="13">
        <v>0</v>
      </c>
      <c r="E46" s="9">
        <v>0</v>
      </c>
      <c r="F46" s="27"/>
      <c r="G46" s="93"/>
      <c r="H46" s="18"/>
      <c r="I46" s="18"/>
      <c r="J46" s="18"/>
    </row>
    <row r="47" ht="17.1" customHeight="1" spans="1:10">
      <c r="A47" s="35">
        <v>103060304</v>
      </c>
      <c r="B47" s="6" t="s">
        <v>2602</v>
      </c>
      <c r="C47" s="13">
        <v>0</v>
      </c>
      <c r="D47" s="13">
        <v>0</v>
      </c>
      <c r="E47" s="9">
        <v>0</v>
      </c>
      <c r="F47" s="27"/>
      <c r="G47" s="93"/>
      <c r="H47" s="18"/>
      <c r="I47" s="18"/>
      <c r="J47" s="18"/>
    </row>
    <row r="48" ht="17.1" customHeight="1" spans="1:10">
      <c r="A48" s="35">
        <v>103060305</v>
      </c>
      <c r="B48" s="6" t="s">
        <v>2603</v>
      </c>
      <c r="C48" s="13">
        <v>0</v>
      </c>
      <c r="D48" s="13">
        <v>0</v>
      </c>
      <c r="E48" s="9">
        <v>0</v>
      </c>
      <c r="F48" s="27"/>
      <c r="G48" s="91"/>
      <c r="H48" s="18"/>
      <c r="I48" s="18"/>
      <c r="J48" s="18"/>
    </row>
    <row r="49" ht="16.9" customHeight="1" spans="1:10">
      <c r="A49" s="35">
        <v>103060307</v>
      </c>
      <c r="B49" s="6" t="s">
        <v>2604</v>
      </c>
      <c r="C49" s="13">
        <v>0</v>
      </c>
      <c r="D49" s="13">
        <v>0</v>
      </c>
      <c r="E49" s="9">
        <v>0</v>
      </c>
      <c r="F49" s="27"/>
      <c r="G49" s="93"/>
      <c r="H49" s="18"/>
      <c r="I49" s="18"/>
      <c r="J49" s="18"/>
    </row>
    <row r="50" ht="16.9" customHeight="1" spans="1:10">
      <c r="A50" s="35">
        <v>103060398</v>
      </c>
      <c r="B50" s="6" t="s">
        <v>2605</v>
      </c>
      <c r="C50" s="13">
        <v>0</v>
      </c>
      <c r="D50" s="13">
        <v>0</v>
      </c>
      <c r="E50" s="9">
        <v>0</v>
      </c>
      <c r="F50" s="27"/>
      <c r="G50" s="93"/>
      <c r="H50" s="18"/>
      <c r="I50" s="18"/>
      <c r="J50" s="18"/>
    </row>
    <row r="51" ht="17.1" customHeight="1" spans="1:10">
      <c r="A51" s="35">
        <v>1030604</v>
      </c>
      <c r="B51" s="49" t="s">
        <v>784</v>
      </c>
      <c r="C51" s="12">
        <f>SUM(C52:C54)</f>
        <v>0</v>
      </c>
      <c r="D51" s="12">
        <f>SUM(D52:D54)</f>
        <v>0</v>
      </c>
      <c r="E51" s="12">
        <f>SUM(E52:E54)</f>
        <v>0</v>
      </c>
      <c r="F51" s="27"/>
      <c r="G51" s="93"/>
      <c r="H51" s="18"/>
      <c r="I51" s="18"/>
      <c r="J51" s="18"/>
    </row>
    <row r="52" ht="17.1" customHeight="1" spans="1:10">
      <c r="A52" s="35">
        <v>103060401</v>
      </c>
      <c r="B52" s="6" t="s">
        <v>2606</v>
      </c>
      <c r="C52" s="13">
        <v>0</v>
      </c>
      <c r="D52" s="13">
        <v>0</v>
      </c>
      <c r="E52" s="9">
        <v>0</v>
      </c>
      <c r="F52" s="27"/>
      <c r="G52" s="93"/>
      <c r="H52" s="18"/>
      <c r="I52" s="18"/>
      <c r="J52" s="18"/>
    </row>
    <row r="53" ht="17.1" customHeight="1" spans="1:10">
      <c r="A53" s="35">
        <v>103060402</v>
      </c>
      <c r="B53" s="6" t="s">
        <v>2607</v>
      </c>
      <c r="C53" s="13">
        <v>0</v>
      </c>
      <c r="D53" s="13">
        <v>0</v>
      </c>
      <c r="E53" s="9">
        <v>0</v>
      </c>
      <c r="F53" s="27"/>
      <c r="G53" s="92"/>
      <c r="H53" s="18"/>
      <c r="I53" s="18"/>
      <c r="J53" s="18"/>
    </row>
    <row r="54" ht="17.1" customHeight="1" spans="1:10">
      <c r="A54" s="35">
        <v>103060498</v>
      </c>
      <c r="B54" s="6" t="s">
        <v>2608</v>
      </c>
      <c r="C54" s="13">
        <v>0</v>
      </c>
      <c r="D54" s="13">
        <v>0</v>
      </c>
      <c r="E54" s="9">
        <v>0</v>
      </c>
      <c r="F54" s="27"/>
      <c r="G54" s="93"/>
      <c r="H54" s="18"/>
      <c r="I54" s="18"/>
      <c r="J54" s="18"/>
    </row>
    <row r="55" ht="16.9" customHeight="1" spans="1:10">
      <c r="A55" s="35">
        <v>1030698</v>
      </c>
      <c r="B55" s="49" t="s">
        <v>2609</v>
      </c>
      <c r="C55" s="13">
        <v>0</v>
      </c>
      <c r="D55" s="13">
        <v>0</v>
      </c>
      <c r="E55" s="9">
        <v>0</v>
      </c>
      <c r="F55" s="27"/>
      <c r="G55" s="93"/>
      <c r="H55" s="18"/>
      <c r="I55" s="18"/>
      <c r="J55" s="18"/>
    </row>
  </sheetData>
  <mergeCells count="3">
    <mergeCell ref="A1:J1"/>
    <mergeCell ref="A2:J2"/>
    <mergeCell ref="A3:J3"/>
  </mergeCells>
  <printOptions horizontalCentered="1" verticalCentered="1" gridLines="1"/>
  <pageMargins left="3" right="2" top="1" bottom="1" header="0" footer="0"/>
  <pageSetup paperSize="1" scale="55" fitToWidth="3" orientation="landscape" blackAndWhite="1"/>
  <headerFooter alignWithMargins="0">
    <oddHeader>&amp;C@$</oddHeader>
    <oddFooter>&amp;C@&amp;- &amp;P&amp;-$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10"/>
  <sheetViews>
    <sheetView showGridLines="0" showZeros="0" workbookViewId="0">
      <selection activeCell="D8" sqref="D8"/>
    </sheetView>
  </sheetViews>
  <sheetFormatPr defaultColWidth="9.125" defaultRowHeight="14.25" outlineLevelCol="3"/>
  <cols>
    <col min="1" max="1" width="34.25" customWidth="1"/>
    <col min="2" max="2" width="26" customWidth="1"/>
    <col min="3" max="3" width="35.25" customWidth="1"/>
    <col min="4" max="4" width="26" customWidth="1"/>
  </cols>
  <sheetData>
    <row r="1" ht="33.95" customHeight="1" spans="1:4">
      <c r="A1" s="2" t="s">
        <v>2610</v>
      </c>
      <c r="B1" s="2"/>
      <c r="C1" s="2"/>
      <c r="D1" s="2"/>
    </row>
    <row r="2" ht="17.1" customHeight="1" spans="1:4">
      <c r="A2" s="3" t="s">
        <v>66</v>
      </c>
      <c r="B2" s="3"/>
      <c r="C2" s="3"/>
      <c r="D2" s="3"/>
    </row>
    <row r="3" ht="17.1" customHeight="1" spans="1:4">
      <c r="A3" s="3" t="s">
        <v>849</v>
      </c>
      <c r="B3" s="3"/>
      <c r="C3" s="3"/>
      <c r="D3" s="3"/>
    </row>
    <row r="4" ht="16.9" customHeight="1" spans="1:4">
      <c r="A4" s="4" t="s">
        <v>1942</v>
      </c>
      <c r="B4" s="4" t="s">
        <v>92</v>
      </c>
      <c r="C4" s="4" t="s">
        <v>1942</v>
      </c>
      <c r="D4" s="4" t="s">
        <v>92</v>
      </c>
    </row>
    <row r="5" ht="16.9" customHeight="1" spans="1:4">
      <c r="A5" s="27" t="s">
        <v>2536</v>
      </c>
      <c r="B5" s="12">
        <f>'L10'!E5</f>
        <v>0</v>
      </c>
      <c r="C5" s="27" t="s">
        <v>2537</v>
      </c>
      <c r="D5" s="12">
        <f>'L10'!J5</f>
        <v>0</v>
      </c>
    </row>
    <row r="6" ht="17.25" customHeight="1" spans="1:4">
      <c r="A6" s="27" t="s">
        <v>2611</v>
      </c>
      <c r="B6" s="13">
        <v>0</v>
      </c>
      <c r="C6" s="27" t="s">
        <v>2612</v>
      </c>
      <c r="D6" s="13">
        <v>0</v>
      </c>
    </row>
    <row r="7" ht="17.25" customHeight="1" spans="1:4">
      <c r="A7" s="6" t="s">
        <v>2613</v>
      </c>
      <c r="B7" s="9">
        <v>0</v>
      </c>
      <c r="C7" s="6" t="s">
        <v>2614</v>
      </c>
      <c r="D7" s="9">
        <v>0</v>
      </c>
    </row>
    <row r="8" ht="17.25" customHeight="1" spans="1:4">
      <c r="A8" s="27" t="s">
        <v>2615</v>
      </c>
      <c r="B8" s="13">
        <v>0</v>
      </c>
      <c r="C8" s="27" t="s">
        <v>2616</v>
      </c>
      <c r="D8" s="13">
        <v>0</v>
      </c>
    </row>
    <row r="9" ht="16.9" customHeight="1" spans="1:4">
      <c r="A9" s="27"/>
      <c r="B9" s="38"/>
      <c r="C9" s="6" t="s">
        <v>2617</v>
      </c>
      <c r="D9" s="12">
        <f>B10-D5-D6-D7-D8</f>
        <v>0</v>
      </c>
    </row>
    <row r="10" ht="16.9" customHeight="1" spans="1:4">
      <c r="A10" s="4" t="s">
        <v>2080</v>
      </c>
      <c r="B10" s="12">
        <f>B5+B6+B7+B8</f>
        <v>0</v>
      </c>
      <c r="C10" s="4" t="s">
        <v>2081</v>
      </c>
      <c r="D10" s="12">
        <f>D5+D6+D7+D8+D9</f>
        <v>0</v>
      </c>
    </row>
  </sheetData>
  <mergeCells count="3">
    <mergeCell ref="A1:D1"/>
    <mergeCell ref="A2:D2"/>
    <mergeCell ref="A3:D3"/>
  </mergeCells>
  <printOptions horizontalCentered="1" gridLines="1"/>
  <pageMargins left="3" right="2" top="1" bottom="1" header="0" footer="0"/>
  <pageSetup paperSize="1" scale="90" orientation="landscape" blackAndWhite="1"/>
  <headerFooter alignWithMargins="0">
    <oddHeader>&amp;C@$</oddHeader>
    <oddFooter>&amp;C@&amp;- &amp;P&amp;-$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20"/>
  <sheetViews>
    <sheetView showGridLines="0" showZeros="0" workbookViewId="0">
      <selection activeCell="A1" sqref="A1"/>
    </sheetView>
  </sheetViews>
  <sheetFormatPr defaultColWidth="2.625" defaultRowHeight="14.25" outlineLevelCol="4"/>
  <cols>
    <col min="1" max="5" width="21.625" customWidth="1"/>
    <col min="6" max="251" width="5.75" customWidth="1"/>
  </cols>
  <sheetData>
    <row r="1" ht="19.9" customHeight="1" spans="1:5">
      <c r="A1" s="52"/>
      <c r="B1" s="52"/>
      <c r="C1" s="52"/>
      <c r="D1" s="52"/>
      <c r="E1" s="52"/>
    </row>
    <row r="2" ht="19.9" customHeight="1" spans="1:5">
      <c r="A2" s="52"/>
      <c r="B2" s="52"/>
      <c r="C2" s="52"/>
      <c r="D2" s="52"/>
      <c r="E2" s="52"/>
    </row>
    <row r="3" ht="19.9" customHeight="1" spans="1:5">
      <c r="A3" s="52"/>
      <c r="B3" s="52"/>
      <c r="C3" s="52"/>
      <c r="D3" s="52"/>
      <c r="E3" s="52"/>
    </row>
    <row r="4" ht="19.9" customHeight="1" spans="1:5">
      <c r="A4" s="52"/>
      <c r="B4" s="52"/>
      <c r="C4" s="52"/>
      <c r="D4" s="52"/>
      <c r="E4" s="52"/>
    </row>
    <row r="5" ht="19.9" customHeight="1" spans="1:5">
      <c r="A5" s="52"/>
      <c r="B5" s="52"/>
      <c r="C5" s="52"/>
      <c r="D5" s="52"/>
      <c r="E5" s="52"/>
    </row>
    <row r="6" ht="19.9" customHeight="1" spans="1:5">
      <c r="A6" s="52"/>
      <c r="B6" s="52"/>
      <c r="C6" s="52"/>
      <c r="D6" s="52"/>
      <c r="E6" s="52"/>
    </row>
    <row r="7" ht="19.9" customHeight="1" spans="1:5">
      <c r="A7" s="52"/>
      <c r="B7" s="52"/>
      <c r="C7" s="52"/>
      <c r="D7" s="52"/>
      <c r="E7" s="52"/>
    </row>
    <row r="8" ht="19.9" customHeight="1" spans="1:5">
      <c r="A8" s="52"/>
      <c r="B8" s="52"/>
      <c r="C8" s="52"/>
      <c r="D8" s="52"/>
      <c r="E8" s="52"/>
    </row>
    <row r="9" ht="42.6" customHeight="1" spans="1:5">
      <c r="A9" s="76" t="s">
        <v>2618</v>
      </c>
      <c r="B9" s="76"/>
      <c r="C9" s="76"/>
      <c r="D9" s="76"/>
      <c r="E9" s="76"/>
    </row>
    <row r="10" ht="19.9" customHeight="1" spans="1:5">
      <c r="A10" s="76"/>
      <c r="B10" s="76"/>
      <c r="C10" s="76"/>
      <c r="D10" s="76"/>
      <c r="E10" s="76"/>
    </row>
    <row r="11" ht="19.9" customHeight="1" spans="1:5">
      <c r="A11" s="52"/>
      <c r="B11" s="52"/>
      <c r="C11" s="52"/>
      <c r="D11" s="52"/>
      <c r="E11" s="52"/>
    </row>
    <row r="12" ht="19.9" customHeight="1" spans="1:5">
      <c r="A12" s="52"/>
      <c r="B12" s="52"/>
      <c r="C12" s="52"/>
      <c r="D12" s="52"/>
      <c r="E12" s="52"/>
    </row>
    <row r="13" ht="19.9" customHeight="1" spans="1:5">
      <c r="A13" s="52"/>
      <c r="B13" s="52"/>
      <c r="C13" s="52"/>
      <c r="D13" s="52"/>
      <c r="E13" s="52"/>
    </row>
    <row r="14" ht="19.9" customHeight="1" spans="1:5">
      <c r="A14" s="52"/>
      <c r="B14" s="52"/>
      <c r="C14" s="52"/>
      <c r="D14" s="52"/>
      <c r="E14" s="52"/>
    </row>
    <row r="15" ht="19.9" customHeight="1" spans="1:5">
      <c r="A15" s="52"/>
      <c r="B15" s="52"/>
      <c r="C15" s="52"/>
      <c r="D15" s="52"/>
      <c r="E15" s="52"/>
    </row>
    <row r="16" ht="19.9" customHeight="1" spans="1:5">
      <c r="A16" s="52"/>
      <c r="B16" s="52"/>
      <c r="C16" s="52"/>
      <c r="D16" s="52"/>
      <c r="E16" s="52"/>
    </row>
    <row r="17" ht="19.9" customHeight="1" spans="1:5">
      <c r="A17" s="52"/>
      <c r="B17" s="52"/>
      <c r="C17" s="52"/>
      <c r="D17" s="52"/>
      <c r="E17" s="52"/>
    </row>
    <row r="18" ht="19.9" customHeight="1" spans="1:5">
      <c r="A18" s="52"/>
      <c r="B18" s="52"/>
      <c r="C18" s="52"/>
      <c r="D18" s="52"/>
      <c r="E18" s="52"/>
    </row>
    <row r="19" ht="19.9" customHeight="1" spans="1:5">
      <c r="A19" s="52"/>
      <c r="B19" s="52"/>
      <c r="C19" s="52"/>
      <c r="D19" s="52"/>
      <c r="E19" s="52"/>
    </row>
    <row r="20" ht="19.9" customHeight="1" spans="1:5">
      <c r="A20" s="52"/>
      <c r="B20" s="52"/>
      <c r="C20" s="52"/>
      <c r="D20" s="52"/>
      <c r="E20" s="52"/>
    </row>
  </sheetData>
  <mergeCells count="1">
    <mergeCell ref="A9:E9"/>
  </mergeCells>
  <printOptions horizontalCentered="1" verticalCentered="1" gridLines="1"/>
  <pageMargins left="3" right="2" top="1" bottom="1" header="0" footer="0"/>
  <pageSetup paperSize="1" orientation="landscape" blackAndWhite="1"/>
  <headerFooter alignWithMargins="0">
    <oddHeader>&amp;C@$</oddHeader>
    <oddFooter>&amp;C@&amp;- &amp;P&amp;-$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6"/>
  <sheetViews>
    <sheetView showGridLines="0" showZeros="0" workbookViewId="0">
      <selection activeCell="H37" sqref="H37"/>
    </sheetView>
  </sheetViews>
  <sheetFormatPr defaultColWidth="9.125" defaultRowHeight="14.25"/>
  <cols>
    <col min="1" max="1" width="30" customWidth="1"/>
    <col min="2" max="10" width="11.875" customWidth="1"/>
  </cols>
  <sheetData>
    <row r="1" ht="33.95" customHeight="1" spans="1:10">
      <c r="A1" s="2" t="s">
        <v>2619</v>
      </c>
      <c r="B1" s="2"/>
      <c r="C1" s="2"/>
      <c r="D1" s="2"/>
      <c r="E1" s="2"/>
      <c r="F1" s="2"/>
      <c r="G1" s="2"/>
      <c r="H1" s="2"/>
      <c r="I1" s="2"/>
      <c r="J1" s="2"/>
    </row>
    <row r="2" ht="16.9" customHeight="1" spans="1:10">
      <c r="A2" s="3" t="s">
        <v>68</v>
      </c>
      <c r="B2" s="3"/>
      <c r="C2" s="3"/>
      <c r="D2" s="3"/>
      <c r="E2" s="3"/>
      <c r="F2" s="3"/>
      <c r="G2" s="3"/>
      <c r="H2" s="3"/>
      <c r="I2" s="3"/>
      <c r="J2" s="3"/>
    </row>
    <row r="3" ht="16.9" customHeight="1" spans="1:10">
      <c r="A3" s="3" t="s">
        <v>849</v>
      </c>
      <c r="B3" s="3"/>
      <c r="C3" s="3"/>
      <c r="D3" s="3"/>
      <c r="E3" s="3"/>
      <c r="F3" s="3"/>
      <c r="G3" s="3"/>
      <c r="H3" s="3"/>
      <c r="I3" s="3"/>
      <c r="J3" s="3"/>
    </row>
    <row r="4" ht="34.5" customHeight="1" spans="1:10">
      <c r="A4" s="43" t="s">
        <v>2152</v>
      </c>
      <c r="B4" s="43" t="s">
        <v>2620</v>
      </c>
      <c r="C4" s="83" t="s">
        <v>2621</v>
      </c>
      <c r="D4" s="77" t="s">
        <v>2622</v>
      </c>
      <c r="E4" s="77" t="s">
        <v>2623</v>
      </c>
      <c r="F4" s="77" t="s">
        <v>2624</v>
      </c>
      <c r="G4" s="77" t="s">
        <v>2625</v>
      </c>
      <c r="H4" s="77" t="s">
        <v>2626</v>
      </c>
      <c r="I4" s="77" t="s">
        <v>2627</v>
      </c>
      <c r="J4" s="77" t="s">
        <v>2628</v>
      </c>
    </row>
    <row r="5" ht="17.1" customHeight="1" spans="1:10">
      <c r="A5" s="49" t="s">
        <v>2629</v>
      </c>
      <c r="B5" s="84">
        <f t="shared" ref="B5:B16" si="0">SUM(C5:J5)</f>
        <v>12868</v>
      </c>
      <c r="C5" s="13">
        <v>0</v>
      </c>
      <c r="D5" s="85">
        <v>3787</v>
      </c>
      <c r="E5" s="13">
        <v>0</v>
      </c>
      <c r="F5" s="13">
        <v>0</v>
      </c>
      <c r="G5" s="13">
        <v>9081</v>
      </c>
      <c r="H5" s="13">
        <v>0</v>
      </c>
      <c r="I5" s="13">
        <v>0</v>
      </c>
      <c r="J5" s="13">
        <v>0</v>
      </c>
    </row>
    <row r="6" ht="17.1" customHeight="1" spans="1:10">
      <c r="A6" s="6" t="s">
        <v>2630</v>
      </c>
      <c r="B6" s="12">
        <f>SUM(C6:J6)</f>
        <v>2552</v>
      </c>
      <c r="C6" s="15">
        <v>0</v>
      </c>
      <c r="D6" s="13">
        <v>546</v>
      </c>
      <c r="E6" s="13">
        <v>0</v>
      </c>
      <c r="F6" s="13">
        <v>0</v>
      </c>
      <c r="G6" s="13">
        <v>2006</v>
      </c>
      <c r="H6" s="13">
        <v>0</v>
      </c>
      <c r="I6" s="13">
        <v>0</v>
      </c>
      <c r="J6" s="13">
        <v>0</v>
      </c>
    </row>
    <row r="7" ht="17.1" customHeight="1" spans="1:10">
      <c r="A7" s="6" t="s">
        <v>2631</v>
      </c>
      <c r="B7" s="12">
        <f>SUM(C7:J7)</f>
        <v>162</v>
      </c>
      <c r="C7" s="13">
        <v>0</v>
      </c>
      <c r="D7" s="13">
        <v>107</v>
      </c>
      <c r="E7" s="13">
        <v>0</v>
      </c>
      <c r="F7" s="13">
        <v>0</v>
      </c>
      <c r="G7" s="13">
        <v>55</v>
      </c>
      <c r="H7" s="13">
        <v>0</v>
      </c>
      <c r="I7" s="13">
        <v>0</v>
      </c>
      <c r="J7" s="13">
        <v>0</v>
      </c>
    </row>
    <row r="8" ht="17.1" customHeight="1" spans="1:10">
      <c r="A8" s="6" t="s">
        <v>2632</v>
      </c>
      <c r="B8" s="12">
        <f>SUM(C8:J8)</f>
        <v>10114</v>
      </c>
      <c r="C8" s="13">
        <v>0</v>
      </c>
      <c r="D8" s="13">
        <v>3094</v>
      </c>
      <c r="E8" s="13">
        <v>0</v>
      </c>
      <c r="F8" s="13">
        <v>0</v>
      </c>
      <c r="G8" s="13">
        <v>7020</v>
      </c>
      <c r="H8" s="13">
        <v>0</v>
      </c>
      <c r="I8" s="13">
        <v>0</v>
      </c>
      <c r="J8" s="13">
        <v>0</v>
      </c>
    </row>
    <row r="9" ht="17.1" customHeight="1" spans="1:10">
      <c r="A9" s="6" t="s">
        <v>2633</v>
      </c>
      <c r="B9" s="12">
        <f>SUM(C9:J9)</f>
        <v>37</v>
      </c>
      <c r="C9" s="13">
        <v>0</v>
      </c>
      <c r="D9" s="13">
        <v>37</v>
      </c>
      <c r="E9" s="13">
        <v>0</v>
      </c>
      <c r="F9" s="13">
        <v>0</v>
      </c>
      <c r="G9" s="13">
        <v>0</v>
      </c>
      <c r="H9" s="13">
        <v>0</v>
      </c>
      <c r="I9" s="13">
        <v>0</v>
      </c>
      <c r="J9" s="13">
        <v>0</v>
      </c>
    </row>
    <row r="10" ht="17.1" customHeight="1" spans="1:10">
      <c r="A10" s="6" t="s">
        <v>2634</v>
      </c>
      <c r="B10" s="12">
        <f>SUM(C10:J10)</f>
        <v>3</v>
      </c>
      <c r="C10" s="13">
        <v>0</v>
      </c>
      <c r="D10" s="13">
        <v>3</v>
      </c>
      <c r="E10" s="13">
        <v>0</v>
      </c>
      <c r="F10" s="13">
        <v>0</v>
      </c>
      <c r="G10" s="13">
        <v>0</v>
      </c>
      <c r="H10" s="13">
        <v>0</v>
      </c>
      <c r="I10" s="13">
        <v>0</v>
      </c>
      <c r="J10" s="13">
        <v>0</v>
      </c>
    </row>
    <row r="11" ht="17.1" customHeight="1" spans="1:10">
      <c r="A11" s="49" t="s">
        <v>2635</v>
      </c>
      <c r="B11" s="12">
        <f>SUM(C11:J11)</f>
        <v>11000</v>
      </c>
      <c r="C11" s="13">
        <v>0</v>
      </c>
      <c r="D11" s="13">
        <v>2805</v>
      </c>
      <c r="E11" s="13">
        <v>0</v>
      </c>
      <c r="F11" s="13">
        <v>0</v>
      </c>
      <c r="G11" s="13">
        <v>8195</v>
      </c>
      <c r="H11" s="13">
        <v>0</v>
      </c>
      <c r="I11" s="13">
        <v>0</v>
      </c>
      <c r="J11" s="13">
        <v>0</v>
      </c>
    </row>
    <row r="12" ht="17.1" customHeight="1" spans="1:10">
      <c r="A12" s="6" t="s">
        <v>2636</v>
      </c>
      <c r="B12" s="12">
        <f>SUM(C12:J12)</f>
        <v>10731</v>
      </c>
      <c r="C12" s="13">
        <v>0</v>
      </c>
      <c r="D12" s="13">
        <v>2804</v>
      </c>
      <c r="E12" s="13">
        <v>0</v>
      </c>
      <c r="F12" s="13">
        <v>0</v>
      </c>
      <c r="G12" s="13">
        <v>7927</v>
      </c>
      <c r="H12" s="13">
        <v>0</v>
      </c>
      <c r="I12" s="13">
        <v>0</v>
      </c>
      <c r="J12" s="13">
        <v>0</v>
      </c>
    </row>
    <row r="13" ht="17.1" customHeight="1" spans="1:10">
      <c r="A13" s="6" t="s">
        <v>2637</v>
      </c>
      <c r="B13" s="12">
        <f>SUM(C13:J13)</f>
        <v>0</v>
      </c>
      <c r="C13" s="13">
        <v>0</v>
      </c>
      <c r="D13" s="13">
        <v>0</v>
      </c>
      <c r="E13" s="13">
        <v>0</v>
      </c>
      <c r="F13" s="13">
        <v>0</v>
      </c>
      <c r="G13" s="13">
        <v>0</v>
      </c>
      <c r="H13" s="13">
        <v>0</v>
      </c>
      <c r="I13" s="13">
        <v>0</v>
      </c>
      <c r="J13" s="13">
        <v>0</v>
      </c>
    </row>
    <row r="14" ht="17.1" customHeight="1" spans="1:10">
      <c r="A14" s="6" t="s">
        <v>2638</v>
      </c>
      <c r="B14" s="12">
        <f>SUM(C14:J14)</f>
        <v>1</v>
      </c>
      <c r="C14" s="13">
        <v>0</v>
      </c>
      <c r="D14" s="13">
        <v>1</v>
      </c>
      <c r="E14" s="13">
        <v>0</v>
      </c>
      <c r="F14" s="13">
        <v>0</v>
      </c>
      <c r="G14" s="13">
        <v>0</v>
      </c>
      <c r="H14" s="13">
        <v>0</v>
      </c>
      <c r="I14" s="13">
        <v>0</v>
      </c>
      <c r="J14" s="13">
        <v>0</v>
      </c>
    </row>
    <row r="15" ht="17.1" customHeight="1" spans="1:10">
      <c r="A15" s="49" t="s">
        <v>2639</v>
      </c>
      <c r="B15" s="12">
        <f>SUM(C15:J15)</f>
        <v>1868</v>
      </c>
      <c r="C15" s="12">
        <f t="shared" ref="C15:J15" si="1">SUM(C5)-SUM(C11)</f>
        <v>0</v>
      </c>
      <c r="D15" s="12">
        <f>SUM(D5)-SUM(D11)</f>
        <v>982</v>
      </c>
      <c r="E15" s="12">
        <f>SUM(E5)-SUM(E11)</f>
        <v>0</v>
      </c>
      <c r="F15" s="12">
        <f>SUM(F5)-SUM(F11)</f>
        <v>0</v>
      </c>
      <c r="G15" s="12">
        <f>SUM(G5)-SUM(G11)</f>
        <v>886</v>
      </c>
      <c r="H15" s="12">
        <f>SUM(H5)-SUM(H11)</f>
        <v>0</v>
      </c>
      <c r="I15" s="12">
        <f>SUM(I5)-SUM(I11)</f>
        <v>0</v>
      </c>
      <c r="J15" s="12">
        <f>SUM(J5)-SUM(J11)</f>
        <v>0</v>
      </c>
    </row>
    <row r="16" ht="17.1" customHeight="1" spans="1:10">
      <c r="A16" s="46" t="s">
        <v>2640</v>
      </c>
      <c r="B16" s="12">
        <f>SUM(C16:J16)</f>
        <v>9412</v>
      </c>
      <c r="C16" s="13">
        <v>0</v>
      </c>
      <c r="D16" s="13">
        <v>4676</v>
      </c>
      <c r="E16" s="13">
        <v>0</v>
      </c>
      <c r="F16" s="13">
        <v>0</v>
      </c>
      <c r="G16" s="13">
        <v>4736</v>
      </c>
      <c r="H16" s="13">
        <v>0</v>
      </c>
      <c r="I16" s="13">
        <v>0</v>
      </c>
      <c r="J16" s="13">
        <v>0</v>
      </c>
    </row>
  </sheetData>
  <mergeCells count="3">
    <mergeCell ref="A1:J1"/>
    <mergeCell ref="A2:J2"/>
    <mergeCell ref="A3:J3"/>
  </mergeCells>
  <printOptions horizontalCentered="1" gridLines="1"/>
  <pageMargins left="3" right="2" top="1" bottom="1" header="0" footer="0"/>
  <pageSetup paperSize="1" scale="90" fitToHeight="2" orientation="landscape" blackAndWhite="1"/>
  <headerFooter alignWithMargins="0">
    <oddHeader>&amp;C@$</oddHeader>
    <oddFooter>&amp;C@&amp;- &amp;P&amp;-$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45"/>
  <sheetViews>
    <sheetView showGridLines="0" showZeros="0" topLeftCell="A40" workbookViewId="0">
      <selection activeCell="C32" sqref="C32"/>
    </sheetView>
  </sheetViews>
  <sheetFormatPr defaultColWidth="9.125" defaultRowHeight="14.25" outlineLevelCol="4"/>
  <cols>
    <col min="1" max="1" width="33.875" customWidth="1"/>
    <col min="2" max="2" width="18.5" customWidth="1"/>
    <col min="3" max="3" width="18.125" customWidth="1"/>
    <col min="4" max="4" width="18.625" customWidth="1"/>
    <col min="5" max="5" width="17.625" customWidth="1"/>
  </cols>
  <sheetData>
    <row r="1" ht="33.95" customHeight="1" spans="1:5">
      <c r="A1" s="2" t="s">
        <v>2641</v>
      </c>
      <c r="B1" s="2"/>
      <c r="C1" s="2"/>
      <c r="D1" s="2"/>
      <c r="E1" s="2"/>
    </row>
    <row r="2" ht="17.25" customHeight="1" spans="1:5">
      <c r="A2" s="3" t="s">
        <v>71</v>
      </c>
      <c r="B2" s="3"/>
      <c r="C2" s="3"/>
      <c r="D2" s="3"/>
      <c r="E2" s="3"/>
    </row>
    <row r="3" ht="16.9" customHeight="1" spans="1:5">
      <c r="A3" s="3" t="s">
        <v>849</v>
      </c>
      <c r="B3" s="3"/>
      <c r="C3" s="3"/>
      <c r="D3" s="3"/>
      <c r="E3" s="3"/>
    </row>
    <row r="4" ht="16.9" customHeight="1" spans="1:5">
      <c r="A4" s="4" t="s">
        <v>2642</v>
      </c>
      <c r="B4" s="4" t="s">
        <v>2643</v>
      </c>
      <c r="C4" s="4"/>
      <c r="D4" s="4" t="s">
        <v>2644</v>
      </c>
      <c r="E4" s="4"/>
    </row>
    <row r="5" ht="16.9" customHeight="1" spans="1:5">
      <c r="A5" s="17"/>
      <c r="B5" s="17" t="s">
        <v>2620</v>
      </c>
      <c r="C5" s="17" t="s">
        <v>2645</v>
      </c>
      <c r="D5" s="17" t="s">
        <v>2620</v>
      </c>
      <c r="E5" s="17" t="s">
        <v>2646</v>
      </c>
    </row>
    <row r="6" ht="16.9" customHeight="1" spans="1:5">
      <c r="A6" s="82" t="s">
        <v>2647</v>
      </c>
      <c r="B6" s="12">
        <f>SUM(B7:B16,B18:B22)</f>
        <v>39687</v>
      </c>
      <c r="C6" s="12">
        <f>SUM(C7:C16,C18:C22)</f>
        <v>39687</v>
      </c>
      <c r="D6" s="12">
        <f>SUM(D7:D16,D18:D22)</f>
        <v>112865</v>
      </c>
      <c r="E6" s="12">
        <f>SUM(E7:E16,E18:E22)</f>
        <v>112865</v>
      </c>
    </row>
    <row r="7" ht="16.9" customHeight="1" spans="1:5">
      <c r="A7" s="8" t="s">
        <v>2648</v>
      </c>
      <c r="B7" s="9">
        <v>2788</v>
      </c>
      <c r="C7" s="13">
        <v>2788</v>
      </c>
      <c r="D7" s="9">
        <v>511</v>
      </c>
      <c r="E7" s="13">
        <v>511</v>
      </c>
    </row>
    <row r="8" ht="16.9" customHeight="1" spans="1:5">
      <c r="A8" s="8" t="s">
        <v>2649</v>
      </c>
      <c r="B8" s="9">
        <v>0</v>
      </c>
      <c r="C8" s="13">
        <v>0</v>
      </c>
      <c r="D8" s="9">
        <v>0</v>
      </c>
      <c r="E8" s="13">
        <v>0</v>
      </c>
    </row>
    <row r="9" ht="16.9" customHeight="1" spans="1:5">
      <c r="A9" s="8" t="s">
        <v>2650</v>
      </c>
      <c r="B9" s="9">
        <v>0</v>
      </c>
      <c r="C9" s="13">
        <v>0</v>
      </c>
      <c r="D9" s="9">
        <v>0</v>
      </c>
      <c r="E9" s="13">
        <v>0</v>
      </c>
    </row>
    <row r="10" ht="16.9" customHeight="1" spans="1:5">
      <c r="A10" s="8" t="s">
        <v>2651</v>
      </c>
      <c r="B10" s="9">
        <v>0</v>
      </c>
      <c r="C10" s="13">
        <v>0</v>
      </c>
      <c r="D10" s="9">
        <v>0</v>
      </c>
      <c r="E10" s="13">
        <v>0</v>
      </c>
    </row>
    <row r="11" ht="16.9" customHeight="1" spans="1:5">
      <c r="A11" s="8" t="s">
        <v>2652</v>
      </c>
      <c r="B11" s="9">
        <v>0</v>
      </c>
      <c r="C11" s="13">
        <v>0</v>
      </c>
      <c r="D11" s="9">
        <v>0</v>
      </c>
      <c r="E11" s="13">
        <v>0</v>
      </c>
    </row>
    <row r="12" ht="17.25" customHeight="1" spans="1:5">
      <c r="A12" s="8" t="s">
        <v>2653</v>
      </c>
      <c r="B12" s="13">
        <v>0</v>
      </c>
      <c r="C12" s="13">
        <v>0</v>
      </c>
      <c r="D12" s="13">
        <v>0</v>
      </c>
      <c r="E12" s="13">
        <v>0</v>
      </c>
    </row>
    <row r="13" ht="17.25" customHeight="1" spans="1:5">
      <c r="A13" s="8" t="s">
        <v>2654</v>
      </c>
      <c r="B13" s="13">
        <v>0</v>
      </c>
      <c r="C13" s="13">
        <v>0</v>
      </c>
      <c r="D13" s="13">
        <v>0</v>
      </c>
      <c r="E13" s="13">
        <v>0</v>
      </c>
    </row>
    <row r="14" ht="17.25" customHeight="1" spans="1:5">
      <c r="A14" s="8" t="s">
        <v>2655</v>
      </c>
      <c r="B14" s="13">
        <v>36899</v>
      </c>
      <c r="C14" s="13">
        <v>36899</v>
      </c>
      <c r="D14" s="13">
        <v>112354</v>
      </c>
      <c r="E14" s="13">
        <v>112354</v>
      </c>
    </row>
    <row r="15" ht="16.9" customHeight="1" spans="1:5">
      <c r="A15" s="8" t="s">
        <v>2656</v>
      </c>
      <c r="B15" s="13">
        <v>0</v>
      </c>
      <c r="C15" s="13">
        <v>0</v>
      </c>
      <c r="D15" s="13">
        <v>0</v>
      </c>
      <c r="E15" s="13">
        <v>0</v>
      </c>
    </row>
    <row r="16" ht="16.9" customHeight="1" spans="1:5">
      <c r="A16" s="8" t="s">
        <v>2657</v>
      </c>
      <c r="B16" s="13">
        <v>0</v>
      </c>
      <c r="C16" s="13">
        <v>0</v>
      </c>
      <c r="D16" s="13">
        <v>0</v>
      </c>
      <c r="E16" s="13">
        <v>0</v>
      </c>
    </row>
    <row r="17" ht="16.9" customHeight="1" spans="1:5">
      <c r="A17" s="8" t="s">
        <v>2658</v>
      </c>
      <c r="B17" s="13">
        <v>0</v>
      </c>
      <c r="C17" s="13">
        <v>0</v>
      </c>
      <c r="D17" s="13">
        <v>0</v>
      </c>
      <c r="E17" s="13">
        <v>0</v>
      </c>
    </row>
    <row r="18" ht="16.9" customHeight="1" spans="1:5">
      <c r="A18" s="8" t="s">
        <v>2659</v>
      </c>
      <c r="B18" s="13">
        <v>0</v>
      </c>
      <c r="C18" s="13">
        <v>0</v>
      </c>
      <c r="D18" s="13">
        <v>0</v>
      </c>
      <c r="E18" s="13">
        <v>0</v>
      </c>
    </row>
    <row r="19" ht="16.9" customHeight="1" spans="1:5">
      <c r="A19" s="8" t="s">
        <v>2660</v>
      </c>
      <c r="B19" s="13">
        <v>0</v>
      </c>
      <c r="C19" s="13">
        <v>0</v>
      </c>
      <c r="D19" s="13">
        <v>0</v>
      </c>
      <c r="E19" s="13">
        <v>0</v>
      </c>
    </row>
    <row r="20" ht="16.9" customHeight="1" spans="1:5">
      <c r="A20" s="8" t="s">
        <v>2661</v>
      </c>
      <c r="B20" s="13">
        <v>0</v>
      </c>
      <c r="C20" s="13">
        <v>0</v>
      </c>
      <c r="D20" s="13">
        <v>0</v>
      </c>
      <c r="E20" s="13">
        <v>0</v>
      </c>
    </row>
    <row r="21" ht="16.9" customHeight="1" spans="1:5">
      <c r="A21" s="8" t="s">
        <v>2662</v>
      </c>
      <c r="B21" s="9">
        <v>0</v>
      </c>
      <c r="C21" s="13">
        <v>0</v>
      </c>
      <c r="D21" s="9">
        <v>0</v>
      </c>
      <c r="E21" s="13">
        <v>0</v>
      </c>
    </row>
    <row r="22" ht="16.9" customHeight="1" spans="1:5">
      <c r="A22" s="8" t="s">
        <v>2663</v>
      </c>
      <c r="B22" s="9">
        <v>0</v>
      </c>
      <c r="C22" s="13">
        <v>0</v>
      </c>
      <c r="D22" s="9">
        <v>0</v>
      </c>
      <c r="E22" s="13">
        <v>0</v>
      </c>
    </row>
    <row r="23" ht="16.9" customHeight="1" spans="1:5">
      <c r="A23" s="82" t="s">
        <v>2664</v>
      </c>
      <c r="B23" s="12">
        <f>SUM(B24:B26,B29:B36)</f>
        <v>47653</v>
      </c>
      <c r="C23" s="12">
        <f>SUM(C24:C26,C29:C36)</f>
        <v>47653</v>
      </c>
      <c r="D23" s="12">
        <f>SUM(D24:D26,D29:D36)</f>
        <v>142810</v>
      </c>
      <c r="E23" s="12">
        <f>SUM(E24:E26,E29:E36)</f>
        <v>142810</v>
      </c>
    </row>
    <row r="24" ht="16.9" customHeight="1" spans="1:5">
      <c r="A24" s="8" t="s">
        <v>2665</v>
      </c>
      <c r="B24" s="13">
        <v>0</v>
      </c>
      <c r="C24" s="13">
        <v>0</v>
      </c>
      <c r="D24" s="13">
        <v>0</v>
      </c>
      <c r="E24" s="13">
        <v>0</v>
      </c>
    </row>
    <row r="25" ht="16.9" customHeight="1" spans="1:5">
      <c r="A25" s="8" t="s">
        <v>2666</v>
      </c>
      <c r="B25" s="9">
        <v>0</v>
      </c>
      <c r="C25" s="13">
        <v>0</v>
      </c>
      <c r="D25" s="9">
        <v>42642</v>
      </c>
      <c r="E25" s="13">
        <v>42642</v>
      </c>
    </row>
    <row r="26" ht="16.9" customHeight="1" spans="1:5">
      <c r="A26" s="8" t="s">
        <v>2667</v>
      </c>
      <c r="B26" s="13">
        <v>35799</v>
      </c>
      <c r="C26" s="13">
        <v>35799</v>
      </c>
      <c r="D26" s="13">
        <v>43095</v>
      </c>
      <c r="E26" s="13">
        <v>43095</v>
      </c>
    </row>
    <row r="27" ht="16.9" customHeight="1" spans="1:5">
      <c r="A27" s="8" t="s">
        <v>2668</v>
      </c>
      <c r="B27" s="13">
        <v>0</v>
      </c>
      <c r="C27" s="13">
        <v>0</v>
      </c>
      <c r="D27" s="13">
        <v>0</v>
      </c>
      <c r="E27" s="13">
        <v>0</v>
      </c>
    </row>
    <row r="28" ht="16.9" customHeight="1" spans="1:5">
      <c r="A28" s="8" t="s">
        <v>2669</v>
      </c>
      <c r="B28" s="13">
        <v>0</v>
      </c>
      <c r="C28" s="13">
        <v>0</v>
      </c>
      <c r="D28" s="13">
        <v>0</v>
      </c>
      <c r="E28" s="13">
        <v>0</v>
      </c>
    </row>
    <row r="29" ht="16.9" customHeight="1" spans="1:5">
      <c r="A29" s="8" t="s">
        <v>2670</v>
      </c>
      <c r="B29" s="13">
        <v>2730</v>
      </c>
      <c r="C29" s="13">
        <v>2730</v>
      </c>
      <c r="D29" s="13">
        <v>27900</v>
      </c>
      <c r="E29" s="13">
        <v>27900</v>
      </c>
    </row>
    <row r="30" ht="16.9" customHeight="1" spans="1:5">
      <c r="A30" s="8" t="s">
        <v>2671</v>
      </c>
      <c r="B30" s="13">
        <v>0</v>
      </c>
      <c r="C30" s="13">
        <v>0</v>
      </c>
      <c r="D30" s="13">
        <v>0</v>
      </c>
      <c r="E30" s="13">
        <v>0</v>
      </c>
    </row>
    <row r="31" ht="16.9" customHeight="1" spans="1:5">
      <c r="A31" s="8" t="s">
        <v>2672</v>
      </c>
      <c r="B31" s="13">
        <v>0</v>
      </c>
      <c r="C31" s="13">
        <v>0</v>
      </c>
      <c r="D31" s="13">
        <v>0</v>
      </c>
      <c r="E31" s="13">
        <v>0</v>
      </c>
    </row>
    <row r="32" ht="16.9" customHeight="1" spans="1:5">
      <c r="A32" s="8" t="s">
        <v>2673</v>
      </c>
      <c r="B32" s="13">
        <v>0</v>
      </c>
      <c r="C32" s="13">
        <v>0</v>
      </c>
      <c r="D32" s="13">
        <v>0</v>
      </c>
      <c r="E32" s="13">
        <v>0</v>
      </c>
    </row>
    <row r="33" ht="16.9" customHeight="1" spans="1:5">
      <c r="A33" s="8" t="s">
        <v>2674</v>
      </c>
      <c r="B33" s="13">
        <v>9124</v>
      </c>
      <c r="C33" s="13">
        <v>9124</v>
      </c>
      <c r="D33" s="13">
        <v>29173</v>
      </c>
      <c r="E33" s="13">
        <v>29173</v>
      </c>
    </row>
    <row r="34" ht="16.9" customHeight="1" spans="1:5">
      <c r="A34" s="8" t="s">
        <v>2675</v>
      </c>
      <c r="B34" s="13">
        <v>0</v>
      </c>
      <c r="C34" s="13">
        <v>0</v>
      </c>
      <c r="D34" s="13">
        <v>0</v>
      </c>
      <c r="E34" s="13">
        <v>0</v>
      </c>
    </row>
    <row r="35" ht="16.9" customHeight="1" spans="1:5">
      <c r="A35" s="8" t="s">
        <v>2676</v>
      </c>
      <c r="B35" s="13">
        <v>0</v>
      </c>
      <c r="C35" s="13">
        <v>0</v>
      </c>
      <c r="D35" s="13">
        <v>0</v>
      </c>
      <c r="E35" s="13">
        <v>0</v>
      </c>
    </row>
    <row r="36" ht="16.9" customHeight="1" spans="1:5">
      <c r="A36" s="8" t="s">
        <v>2677</v>
      </c>
      <c r="B36" s="9">
        <v>0</v>
      </c>
      <c r="C36" s="13">
        <v>0</v>
      </c>
      <c r="D36" s="9">
        <v>0</v>
      </c>
      <c r="E36" s="13">
        <v>0</v>
      </c>
    </row>
    <row r="37" ht="16.9" customHeight="1" spans="1:5">
      <c r="A37" s="82" t="s">
        <v>2678</v>
      </c>
      <c r="B37" s="12">
        <f>SUM(B38:B45)</f>
        <v>-7966</v>
      </c>
      <c r="C37" s="12">
        <f>SUM(C38:C45)</f>
        <v>-7966</v>
      </c>
      <c r="D37" s="12">
        <f>SUM(D38:D45)</f>
        <v>-29945</v>
      </c>
      <c r="E37" s="12">
        <f>SUM(E38:E45)</f>
        <v>-29945</v>
      </c>
    </row>
    <row r="38" ht="16.9" customHeight="1" spans="1:5">
      <c r="A38" s="8" t="s">
        <v>2679</v>
      </c>
      <c r="B38" s="9">
        <v>0</v>
      </c>
      <c r="C38" s="13">
        <v>0</v>
      </c>
      <c r="D38" s="9">
        <v>0</v>
      </c>
      <c r="E38" s="13">
        <v>0</v>
      </c>
    </row>
    <row r="39" ht="16.9" customHeight="1" spans="1:5">
      <c r="A39" s="8" t="s">
        <v>2680</v>
      </c>
      <c r="B39" s="9">
        <v>-960</v>
      </c>
      <c r="C39" s="13">
        <v>-960</v>
      </c>
      <c r="D39" s="9">
        <v>-960</v>
      </c>
      <c r="E39" s="13">
        <v>-960</v>
      </c>
    </row>
    <row r="40" ht="16.9" customHeight="1" spans="1:5">
      <c r="A40" s="8" t="s">
        <v>2681</v>
      </c>
      <c r="B40" s="9">
        <v>0</v>
      </c>
      <c r="C40" s="13">
        <v>0</v>
      </c>
      <c r="D40" s="9">
        <v>0</v>
      </c>
      <c r="E40" s="13">
        <v>0</v>
      </c>
    </row>
    <row r="41" ht="16.9" customHeight="1" spans="1:5">
      <c r="A41" s="8" t="s">
        <v>2682</v>
      </c>
      <c r="B41" s="9">
        <v>0</v>
      </c>
      <c r="C41" s="13">
        <v>0</v>
      </c>
      <c r="D41" s="9">
        <v>0</v>
      </c>
      <c r="E41" s="13">
        <v>0</v>
      </c>
    </row>
    <row r="42" ht="16.9" customHeight="1" spans="1:5">
      <c r="A42" s="8" t="s">
        <v>2683</v>
      </c>
      <c r="B42" s="9">
        <v>2118</v>
      </c>
      <c r="C42" s="13">
        <v>2118</v>
      </c>
      <c r="D42" s="9">
        <v>188</v>
      </c>
      <c r="E42" s="13">
        <v>188</v>
      </c>
    </row>
    <row r="43" ht="16.9" customHeight="1" spans="1:5">
      <c r="A43" s="8" t="s">
        <v>2684</v>
      </c>
      <c r="B43" s="9">
        <v>0</v>
      </c>
      <c r="C43" s="13">
        <v>0</v>
      </c>
      <c r="D43" s="9">
        <v>0</v>
      </c>
      <c r="E43" s="13">
        <v>0</v>
      </c>
    </row>
    <row r="44" ht="16.9" customHeight="1" spans="1:5">
      <c r="A44" s="8" t="s">
        <v>2685</v>
      </c>
      <c r="B44" s="13">
        <v>0</v>
      </c>
      <c r="C44" s="13">
        <v>0</v>
      </c>
      <c r="D44" s="13">
        <v>0</v>
      </c>
      <c r="E44" s="13">
        <v>0</v>
      </c>
    </row>
    <row r="45" ht="16.9" customHeight="1" spans="1:5">
      <c r="A45" s="35" t="s">
        <v>2686</v>
      </c>
      <c r="B45" s="13">
        <v>-9124</v>
      </c>
      <c r="C45" s="13">
        <v>-9124</v>
      </c>
      <c r="D45" s="13">
        <v>-29173</v>
      </c>
      <c r="E45" s="13">
        <v>-29173</v>
      </c>
    </row>
  </sheetData>
  <mergeCells count="6">
    <mergeCell ref="A1:E1"/>
    <mergeCell ref="A2:E2"/>
    <mergeCell ref="A3:E3"/>
    <mergeCell ref="B4:C4"/>
    <mergeCell ref="D4:E4"/>
    <mergeCell ref="A4:A5"/>
  </mergeCells>
  <printOptions gridLines="1"/>
  <pageMargins left="3" right="2" top="1" bottom="1" header="0" footer="0"/>
  <pageSetup paperSize="1" orientation="landscape" blackAndWhite="1"/>
  <headerFooter alignWithMargins="0">
    <oddHeader>&amp;C@$</oddHeader>
    <oddFooter>&amp;C@&amp;- &amp;P&amp;-$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3"/>
  <sheetViews>
    <sheetView showGridLines="0" showZeros="0" workbookViewId="0">
      <selection activeCell="A32" sqref="A32"/>
    </sheetView>
  </sheetViews>
  <sheetFormatPr defaultColWidth="5.75" defaultRowHeight="14.25" outlineLevelCol="5"/>
  <cols>
    <col min="1" max="1" width="9.75" customWidth="1"/>
    <col min="2" max="2" width="13.5" customWidth="1"/>
    <col min="3" max="3" width="43.75" customWidth="1"/>
    <col min="4" max="4" width="7.75" customWidth="1"/>
    <col min="5" max="5" width="36.25" customWidth="1"/>
    <col min="6" max="6" width="12.125" customWidth="1"/>
  </cols>
  <sheetData>
    <row r="1" ht="33.95" customHeight="1" spans="1:6">
      <c r="A1" s="127" t="s">
        <v>36</v>
      </c>
      <c r="B1" s="127"/>
      <c r="C1" s="127"/>
      <c r="D1" s="127"/>
      <c r="E1" s="127"/>
      <c r="F1" s="127"/>
    </row>
    <row r="2" ht="16.9" customHeight="1" spans="1:6">
      <c r="A2" s="128"/>
      <c r="B2" s="128"/>
      <c r="C2" s="128"/>
      <c r="D2" s="128"/>
      <c r="E2" s="128"/>
      <c r="F2" s="128"/>
    </row>
    <row r="3" ht="16.9" customHeight="1" spans="1:6">
      <c r="A3" s="128"/>
      <c r="B3" s="129" t="s">
        <v>37</v>
      </c>
      <c r="C3" s="129" t="s">
        <v>38</v>
      </c>
      <c r="D3" s="129" t="s">
        <v>39</v>
      </c>
      <c r="E3" s="129"/>
      <c r="F3" s="128"/>
    </row>
    <row r="4" ht="1.7" customHeight="1" spans="1:6">
      <c r="A4" s="128"/>
      <c r="B4" s="130"/>
      <c r="C4" s="131"/>
      <c r="D4" s="131"/>
      <c r="E4" s="131"/>
      <c r="F4" s="128"/>
    </row>
    <row r="5" ht="16.9" customHeight="1" spans="1:6">
      <c r="A5" s="128"/>
      <c r="B5" s="43" t="s">
        <v>40</v>
      </c>
      <c r="C5" s="132" t="s">
        <v>41</v>
      </c>
      <c r="D5" s="133">
        <v>0</v>
      </c>
      <c r="E5" s="134" t="s">
        <v>42</v>
      </c>
      <c r="F5" s="128" t="s">
        <v>42</v>
      </c>
    </row>
    <row r="6" ht="1.7" customHeight="1" spans="1:6">
      <c r="A6" s="128"/>
      <c r="B6" s="135"/>
      <c r="C6" s="136"/>
      <c r="D6" s="137"/>
      <c r="E6" s="134"/>
      <c r="F6" s="128"/>
    </row>
    <row r="7" ht="16.9" customHeight="1" spans="1:6">
      <c r="A7" s="128"/>
      <c r="B7" s="43" t="s">
        <v>43</v>
      </c>
      <c r="C7" s="8" t="s">
        <v>44</v>
      </c>
      <c r="D7" s="133">
        <v>0</v>
      </c>
      <c r="E7" s="138" t="s">
        <v>45</v>
      </c>
      <c r="F7" s="128" t="s">
        <v>42</v>
      </c>
    </row>
    <row r="8" ht="16.9" customHeight="1" spans="1:6">
      <c r="A8" s="128"/>
      <c r="B8" s="43" t="s">
        <v>46</v>
      </c>
      <c r="C8" s="6" t="s">
        <v>47</v>
      </c>
      <c r="D8" s="139">
        <v>0</v>
      </c>
      <c r="E8" s="131"/>
      <c r="F8" s="128" t="s">
        <v>42</v>
      </c>
    </row>
    <row r="9" ht="16.9" customHeight="1" spans="1:6">
      <c r="A9" s="128"/>
      <c r="B9" s="43" t="s">
        <v>48</v>
      </c>
      <c r="C9" s="6" t="s">
        <v>49</v>
      </c>
      <c r="D9" s="133">
        <v>0</v>
      </c>
      <c r="E9" s="131"/>
      <c r="F9" s="128" t="s">
        <v>42</v>
      </c>
    </row>
    <row r="10" ht="16.9" customHeight="1" spans="1:6">
      <c r="A10" s="128"/>
      <c r="B10" s="43" t="s">
        <v>50</v>
      </c>
      <c r="C10" s="6" t="s">
        <v>51</v>
      </c>
      <c r="D10" s="133">
        <v>0</v>
      </c>
      <c r="E10" s="131"/>
      <c r="F10" s="128" t="s">
        <v>42</v>
      </c>
    </row>
    <row r="11" ht="16.9" customHeight="1" spans="1:6">
      <c r="A11" s="128"/>
      <c r="B11" s="43" t="s">
        <v>52</v>
      </c>
      <c r="C11" s="6" t="s">
        <v>53</v>
      </c>
      <c r="D11" s="133">
        <v>0</v>
      </c>
      <c r="E11" s="131"/>
      <c r="F11" s="128" t="s">
        <v>42</v>
      </c>
    </row>
    <row r="12" ht="1.7" customHeight="1" spans="1:6">
      <c r="A12" s="140"/>
      <c r="B12" s="141"/>
      <c r="C12" s="141"/>
      <c r="D12" s="142"/>
      <c r="E12" s="141"/>
      <c r="F12" s="140"/>
    </row>
    <row r="13" ht="16.9" customHeight="1" spans="1:6">
      <c r="A13" s="128"/>
      <c r="B13" s="43" t="s">
        <v>54</v>
      </c>
      <c r="C13" s="6" t="s">
        <v>55</v>
      </c>
      <c r="D13" s="133">
        <v>0</v>
      </c>
      <c r="E13" s="143" t="s">
        <v>56</v>
      </c>
      <c r="F13" s="128" t="s">
        <v>42</v>
      </c>
    </row>
    <row r="14" ht="16.9" customHeight="1" spans="1:6">
      <c r="A14" s="128"/>
      <c r="B14" s="43" t="s">
        <v>57</v>
      </c>
      <c r="C14" s="6" t="s">
        <v>58</v>
      </c>
      <c r="D14" s="133">
        <v>0</v>
      </c>
      <c r="E14" s="143"/>
      <c r="F14" s="128" t="s">
        <v>42</v>
      </c>
    </row>
    <row r="15" ht="16.9" customHeight="1" spans="1:6">
      <c r="A15" s="128"/>
      <c r="B15" s="43" t="s">
        <v>59</v>
      </c>
      <c r="C15" s="6" t="s">
        <v>60</v>
      </c>
      <c r="D15" s="133">
        <v>0</v>
      </c>
      <c r="E15" s="143"/>
      <c r="F15" s="128" t="s">
        <v>42</v>
      </c>
    </row>
    <row r="16" ht="16.9" customHeight="1" spans="1:6">
      <c r="A16" s="128"/>
      <c r="B16" s="43" t="s">
        <v>61</v>
      </c>
      <c r="C16" s="6" t="s">
        <v>62</v>
      </c>
      <c r="D16" s="133">
        <v>0</v>
      </c>
      <c r="E16" s="143"/>
      <c r="F16" s="128" t="s">
        <v>42</v>
      </c>
    </row>
    <row r="17" ht="1.7" customHeight="1" spans="1:6">
      <c r="A17" s="140"/>
      <c r="B17" s="141"/>
      <c r="C17" s="141"/>
      <c r="D17" s="144"/>
      <c r="E17" s="141"/>
      <c r="F17" s="140"/>
    </row>
    <row r="18" ht="16.9" customHeight="1" spans="1:6">
      <c r="A18" s="128"/>
      <c r="B18" s="43" t="s">
        <v>63</v>
      </c>
      <c r="C18" s="8" t="s">
        <v>64</v>
      </c>
      <c r="D18" s="133">
        <v>0</v>
      </c>
      <c r="E18" s="138" t="s">
        <v>65</v>
      </c>
      <c r="F18" s="128" t="s">
        <v>42</v>
      </c>
    </row>
    <row r="19" ht="16.9" customHeight="1" spans="1:6">
      <c r="A19" s="128"/>
      <c r="B19" s="43" t="s">
        <v>66</v>
      </c>
      <c r="C19" s="6" t="s">
        <v>67</v>
      </c>
      <c r="D19" s="139">
        <v>0</v>
      </c>
      <c r="E19" s="131"/>
      <c r="F19" s="128" t="s">
        <v>42</v>
      </c>
    </row>
    <row r="20" ht="1.7" customHeight="1" spans="1:6">
      <c r="A20" s="140"/>
      <c r="B20" s="141"/>
      <c r="C20" s="141"/>
      <c r="D20" s="144"/>
      <c r="E20" s="145"/>
      <c r="F20" s="140"/>
    </row>
    <row r="21" ht="17.25" customHeight="1" spans="1:6">
      <c r="A21" s="140"/>
      <c r="B21" s="43" t="s">
        <v>68</v>
      </c>
      <c r="C21" s="8" t="s">
        <v>69</v>
      </c>
      <c r="D21" s="146">
        <v>0</v>
      </c>
      <c r="E21" s="147" t="s">
        <v>70</v>
      </c>
      <c r="F21" s="140"/>
    </row>
    <row r="22" ht="17.25" customHeight="1" spans="1:6">
      <c r="A22" s="128"/>
      <c r="B22" s="43" t="s">
        <v>71</v>
      </c>
      <c r="C22" s="8" t="s">
        <v>72</v>
      </c>
      <c r="D22" s="146">
        <v>0</v>
      </c>
      <c r="E22" s="147"/>
      <c r="F22" s="128" t="s">
        <v>42</v>
      </c>
    </row>
    <row r="23" ht="17.25" customHeight="1" spans="1:6">
      <c r="A23" s="128"/>
      <c r="B23" s="43" t="s">
        <v>73</v>
      </c>
      <c r="C23" s="8" t="s">
        <v>74</v>
      </c>
      <c r="D23" s="146">
        <v>0</v>
      </c>
      <c r="E23" s="147"/>
      <c r="F23" s="128"/>
    </row>
    <row r="24" ht="17.25" customHeight="1" spans="1:6">
      <c r="A24" s="128"/>
      <c r="B24" s="43" t="s">
        <v>75</v>
      </c>
      <c r="C24" s="8" t="s">
        <v>76</v>
      </c>
      <c r="D24" s="146">
        <v>0</v>
      </c>
      <c r="E24" s="147"/>
      <c r="F24" s="128" t="s">
        <v>42</v>
      </c>
    </row>
    <row r="25" ht="1.7" customHeight="1" spans="1:6">
      <c r="A25" s="140"/>
      <c r="B25" s="148"/>
      <c r="C25" s="148"/>
      <c r="D25" s="149"/>
      <c r="E25" s="148"/>
      <c r="F25" s="140"/>
    </row>
    <row r="26" ht="17.25" customHeight="1" spans="1:6">
      <c r="A26" s="128"/>
      <c r="B26" s="43" t="s">
        <v>77</v>
      </c>
      <c r="C26" s="6" t="s">
        <v>78</v>
      </c>
      <c r="D26" s="133">
        <v>0</v>
      </c>
      <c r="E26" s="131" t="s">
        <v>79</v>
      </c>
      <c r="F26" s="150"/>
    </row>
    <row r="27" ht="17.25" customHeight="1" spans="1:6">
      <c r="A27" s="128"/>
      <c r="B27" s="43" t="s">
        <v>80</v>
      </c>
      <c r="C27" s="6" t="s">
        <v>81</v>
      </c>
      <c r="D27" s="133">
        <v>0</v>
      </c>
      <c r="E27" s="131"/>
      <c r="F27" s="128" t="s">
        <v>42</v>
      </c>
    </row>
    <row r="28" ht="17.25" customHeight="1" spans="1:6">
      <c r="A28" s="128"/>
      <c r="B28" s="43" t="s">
        <v>82</v>
      </c>
      <c r="C28" s="6" t="s">
        <v>83</v>
      </c>
      <c r="D28" s="133">
        <v>0</v>
      </c>
      <c r="E28" s="131"/>
      <c r="F28" s="128"/>
    </row>
    <row r="29" ht="17.25" customHeight="1" spans="1:6">
      <c r="A29" s="128"/>
      <c r="B29" s="43" t="s">
        <v>84</v>
      </c>
      <c r="C29" s="6" t="s">
        <v>85</v>
      </c>
      <c r="D29" s="133">
        <v>0</v>
      </c>
      <c r="E29" s="131"/>
      <c r="F29" s="128"/>
    </row>
    <row r="30" ht="17.25" customHeight="1" spans="1:6">
      <c r="A30" s="128"/>
      <c r="B30" s="43" t="s">
        <v>86</v>
      </c>
      <c r="C30" s="6" t="s">
        <v>87</v>
      </c>
      <c r="D30" s="133">
        <v>0</v>
      </c>
      <c r="E30" s="131"/>
      <c r="F30" s="128"/>
    </row>
    <row r="31" ht="17.1" customHeight="1" spans="1:6">
      <c r="A31" s="140"/>
      <c r="B31" s="140"/>
      <c r="D31" s="140"/>
      <c r="E31" s="140"/>
      <c r="F31" s="140"/>
    </row>
    <row r="32" hidden="1" customHeight="1" spans="1:6">
      <c r="A32" s="151">
        <v>0</v>
      </c>
      <c r="B32" s="152"/>
      <c r="C32" s="52"/>
      <c r="D32" s="153"/>
      <c r="E32" s="128"/>
      <c r="F32" s="128"/>
    </row>
    <row r="33" ht="16.9" customHeight="1"/>
  </sheetData>
  <mergeCells count="6">
    <mergeCell ref="A1:F1"/>
    <mergeCell ref="E7:E11"/>
    <mergeCell ref="E13:E16"/>
    <mergeCell ref="E18:E19"/>
    <mergeCell ref="E21:E24"/>
    <mergeCell ref="E26:E30"/>
  </mergeCells>
  <printOptions verticalCentered="1" gridLines="1"/>
  <pageMargins left="3" right="2" top="1" bottom="1" header="0" footer="0"/>
  <pageSetup paperSize="1" orientation="landscape" blackAndWhite="1"/>
  <headerFooter alignWithMargins="0">
    <oddHeader>&amp;C@$</oddHeader>
    <oddFooter>&amp;C@&amp;- &amp;P&amp;-$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1"/>
  <sheetViews>
    <sheetView showGridLines="0" showZeros="0" workbookViewId="0">
      <selection activeCell="J10" sqref="J10"/>
    </sheetView>
  </sheetViews>
  <sheetFormatPr defaultColWidth="9.125" defaultRowHeight="14.25"/>
  <cols>
    <col min="1" max="1" width="33.5" customWidth="1"/>
    <col min="2" max="9" width="12.625" customWidth="1"/>
    <col min="10" max="10" width="12.125" customWidth="1"/>
  </cols>
  <sheetData>
    <row r="1" ht="33.95" customHeight="1" spans="1:10">
      <c r="A1" s="2" t="s">
        <v>2687</v>
      </c>
      <c r="B1" s="2"/>
      <c r="C1" s="2"/>
      <c r="D1" s="2"/>
      <c r="E1" s="2"/>
      <c r="F1" s="2"/>
      <c r="G1" s="2"/>
      <c r="H1" s="2"/>
      <c r="I1" s="2"/>
      <c r="J1" s="2"/>
    </row>
    <row r="2" ht="17.1" customHeight="1" spans="1:10">
      <c r="A2" s="3" t="s">
        <v>73</v>
      </c>
      <c r="B2" s="3"/>
      <c r="C2" s="3"/>
      <c r="D2" s="3"/>
      <c r="E2" s="3"/>
      <c r="F2" s="3"/>
      <c r="G2" s="3"/>
      <c r="H2" s="3"/>
      <c r="I2" s="3"/>
      <c r="J2" s="3"/>
    </row>
    <row r="3" ht="17.1" customHeight="1" spans="1:10">
      <c r="A3" s="3" t="s">
        <v>89</v>
      </c>
      <c r="B3" s="3"/>
      <c r="C3" s="3"/>
      <c r="D3" s="3"/>
      <c r="E3" s="3"/>
      <c r="F3" s="3"/>
      <c r="G3" s="3"/>
      <c r="H3" s="3"/>
      <c r="I3" s="3"/>
      <c r="J3" s="3"/>
    </row>
    <row r="4" ht="17.1" customHeight="1" spans="1:10">
      <c r="A4" s="43" t="s">
        <v>2147</v>
      </c>
      <c r="B4" s="78" t="s">
        <v>2620</v>
      </c>
      <c r="C4" s="43" t="s">
        <v>2688</v>
      </c>
      <c r="D4" s="43"/>
      <c r="E4" s="43"/>
      <c r="F4" s="43"/>
      <c r="G4" s="43"/>
      <c r="H4" s="43" t="s">
        <v>2689</v>
      </c>
      <c r="I4" s="43"/>
      <c r="J4" s="43"/>
    </row>
    <row r="5" ht="17.1" customHeight="1" spans="1:10">
      <c r="A5" s="79"/>
      <c r="B5" s="80"/>
      <c r="C5" s="79" t="s">
        <v>2088</v>
      </c>
      <c r="D5" s="79" t="s">
        <v>2690</v>
      </c>
      <c r="E5" s="79" t="s">
        <v>2691</v>
      </c>
      <c r="F5" s="79" t="s">
        <v>2692</v>
      </c>
      <c r="G5" s="79" t="s">
        <v>2693</v>
      </c>
      <c r="H5" s="79" t="s">
        <v>2088</v>
      </c>
      <c r="I5" s="79" t="s">
        <v>2694</v>
      </c>
      <c r="J5" s="79" t="s">
        <v>2695</v>
      </c>
    </row>
    <row r="6" ht="17.1" customHeight="1" spans="1:10">
      <c r="A6" s="27" t="s">
        <v>2696</v>
      </c>
      <c r="B6" s="9">
        <v>35884</v>
      </c>
      <c r="C6" s="9">
        <v>35884</v>
      </c>
      <c r="D6" s="9">
        <v>9023</v>
      </c>
      <c r="E6" s="9">
        <v>0</v>
      </c>
      <c r="F6" s="9">
        <v>0</v>
      </c>
      <c r="G6" s="9">
        <v>26861</v>
      </c>
      <c r="H6" s="9">
        <v>0</v>
      </c>
      <c r="I6" s="9">
        <v>100</v>
      </c>
      <c r="J6" s="9">
        <v>-100</v>
      </c>
    </row>
    <row r="7" ht="17.1" customHeight="1" spans="1:10">
      <c r="A7" s="27" t="s">
        <v>2697</v>
      </c>
      <c r="B7" s="12">
        <f t="shared" ref="B7:B11" si="0">C7+H7</f>
        <v>24887</v>
      </c>
      <c r="C7" s="9">
        <v>24787</v>
      </c>
      <c r="D7" s="81"/>
      <c r="E7" s="81"/>
      <c r="F7" s="81"/>
      <c r="G7" s="34"/>
      <c r="H7" s="9">
        <v>100</v>
      </c>
      <c r="I7" s="81"/>
      <c r="J7" s="34"/>
    </row>
    <row r="8" ht="17.1" customHeight="1" spans="1:10">
      <c r="A8" s="27" t="s">
        <v>2698</v>
      </c>
      <c r="B8" s="12">
        <f>C8+H8</f>
        <v>20567</v>
      </c>
      <c r="C8" s="12">
        <f>SUM(D8:F8)</f>
        <v>20567</v>
      </c>
      <c r="D8" s="9">
        <v>20567</v>
      </c>
      <c r="E8" s="9">
        <v>0</v>
      </c>
      <c r="F8" s="9">
        <v>0</v>
      </c>
      <c r="G8" s="81"/>
      <c r="H8" s="12">
        <f>I8</f>
        <v>0</v>
      </c>
      <c r="I8" s="9">
        <v>0</v>
      </c>
      <c r="J8" s="81"/>
    </row>
    <row r="9" ht="17.1" customHeight="1" spans="1:10">
      <c r="A9" s="27" t="s">
        <v>2699</v>
      </c>
      <c r="B9" s="12">
        <f>C9+H9</f>
        <v>20567</v>
      </c>
      <c r="C9" s="12">
        <f t="shared" ref="C9:C11" si="1">SUM(D9:G9)</f>
        <v>20567</v>
      </c>
      <c r="D9" s="9">
        <v>518</v>
      </c>
      <c r="E9" s="9">
        <v>0</v>
      </c>
      <c r="F9" s="9">
        <v>0</v>
      </c>
      <c r="G9" s="9">
        <v>20049</v>
      </c>
      <c r="H9" s="12">
        <f>J9+I9</f>
        <v>0</v>
      </c>
      <c r="I9" s="9">
        <v>0</v>
      </c>
      <c r="J9" s="9">
        <v>0</v>
      </c>
    </row>
    <row r="10" ht="17.1" customHeight="1" spans="1:10">
      <c r="A10" s="27" t="s">
        <v>2700</v>
      </c>
      <c r="B10" s="12">
        <f>C10+H10</f>
        <v>33475</v>
      </c>
      <c r="C10" s="12">
        <f>SUM(D10:G10)</f>
        <v>33475</v>
      </c>
      <c r="D10" s="9">
        <v>0</v>
      </c>
      <c r="E10" s="9">
        <v>0</v>
      </c>
      <c r="F10" s="9">
        <v>0</v>
      </c>
      <c r="G10" s="9">
        <v>33475</v>
      </c>
      <c r="H10" s="12">
        <f>I10+J10</f>
        <v>0</v>
      </c>
      <c r="I10" s="9">
        <v>0</v>
      </c>
      <c r="J10" s="9">
        <v>0</v>
      </c>
    </row>
    <row r="11" ht="17.1" customHeight="1" spans="1:10">
      <c r="A11" s="27" t="s">
        <v>2701</v>
      </c>
      <c r="B11" s="12">
        <f>C11+H11</f>
        <v>2409</v>
      </c>
      <c r="C11" s="12">
        <f>SUM(D11:G11)</f>
        <v>2409</v>
      </c>
      <c r="D11" s="12">
        <f t="shared" ref="D11:F11" si="2">D6+D8-D9-D10</f>
        <v>29072</v>
      </c>
      <c r="E11" s="12">
        <f>E6+E8-E9-E10</f>
        <v>0</v>
      </c>
      <c r="F11" s="12">
        <f>F6+F8-F9-F10</f>
        <v>0</v>
      </c>
      <c r="G11" s="12">
        <f>G6-G9-G10</f>
        <v>-26663</v>
      </c>
      <c r="H11" s="12">
        <f>SUM(I11:J11)</f>
        <v>0</v>
      </c>
      <c r="I11" s="12">
        <f>I8+I6-I9-I10</f>
        <v>100</v>
      </c>
      <c r="J11" s="12">
        <f>J6-J9-J10</f>
        <v>-100</v>
      </c>
    </row>
  </sheetData>
  <mergeCells count="7">
    <mergeCell ref="A1:J1"/>
    <mergeCell ref="A2:J2"/>
    <mergeCell ref="A3:J3"/>
    <mergeCell ref="C4:G4"/>
    <mergeCell ref="H4:J4"/>
    <mergeCell ref="A4:A5"/>
    <mergeCell ref="B4:B5"/>
  </mergeCells>
  <printOptions horizontalCentered="1" gridLines="1"/>
  <pageMargins left="3" right="2" top="1" bottom="1" header="0" footer="0"/>
  <pageSetup paperSize="1" scale="75" orientation="landscape" blackAndWhite="1"/>
  <headerFooter alignWithMargins="0">
    <oddHeader>&amp;C@$</oddHeader>
    <oddFooter>&amp;C@&amp;- &amp;P&amp;-$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25"/>
  <sheetViews>
    <sheetView showGridLines="0" showZeros="0" workbookViewId="0">
      <selection activeCell="E25" sqref="E25"/>
    </sheetView>
  </sheetViews>
  <sheetFormatPr defaultColWidth="9.125" defaultRowHeight="14.25" outlineLevelCol="5"/>
  <cols>
    <col min="1" max="1" width="35.5" customWidth="1"/>
    <col min="2" max="6" width="13.125" customWidth="1"/>
  </cols>
  <sheetData>
    <row r="1" ht="33.95" customHeight="1" spans="1:6">
      <c r="A1" s="2" t="s">
        <v>2702</v>
      </c>
      <c r="B1" s="2"/>
      <c r="C1" s="2"/>
      <c r="D1" s="2"/>
      <c r="E1" s="2"/>
      <c r="F1" s="2"/>
    </row>
    <row r="2" ht="17.25" customHeight="1" spans="1:6">
      <c r="A2" s="3" t="s">
        <v>75</v>
      </c>
      <c r="B2" s="3"/>
      <c r="C2" s="3"/>
      <c r="D2" s="3"/>
      <c r="E2" s="3"/>
      <c r="F2" s="3"/>
    </row>
    <row r="3" ht="17.1" customHeight="1" spans="1:6">
      <c r="A3" s="3" t="s">
        <v>89</v>
      </c>
      <c r="B3" s="3"/>
      <c r="C3" s="3"/>
      <c r="D3" s="3"/>
      <c r="E3" s="3"/>
      <c r="F3" s="3"/>
    </row>
    <row r="4" ht="35.25" customHeight="1" spans="1:6">
      <c r="A4" s="43" t="s">
        <v>2147</v>
      </c>
      <c r="B4" s="77" t="s">
        <v>2696</v>
      </c>
      <c r="C4" s="77" t="s">
        <v>2698</v>
      </c>
      <c r="D4" s="77" t="s">
        <v>2699</v>
      </c>
      <c r="E4" s="77" t="s">
        <v>2700</v>
      </c>
      <c r="F4" s="77" t="s">
        <v>2701</v>
      </c>
    </row>
    <row r="5" ht="17.1" customHeight="1" spans="1:6">
      <c r="A5" s="43" t="s">
        <v>2157</v>
      </c>
      <c r="B5" s="9">
        <v>0</v>
      </c>
      <c r="C5" s="12">
        <f t="shared" ref="C5:F5" si="0">SUM(C6:C25)</f>
        <v>0</v>
      </c>
      <c r="D5" s="12">
        <f>SUM(D6:D25)</f>
        <v>0</v>
      </c>
      <c r="E5" s="12">
        <f>SUM(E6:E25)</f>
        <v>0</v>
      </c>
      <c r="F5" s="12">
        <f>SUM(F6:F25)</f>
        <v>0</v>
      </c>
    </row>
    <row r="6" ht="17.1" customHeight="1" spans="1:6">
      <c r="A6" s="6" t="s">
        <v>2169</v>
      </c>
      <c r="B6" s="9">
        <v>0</v>
      </c>
      <c r="C6" s="9">
        <v>0</v>
      </c>
      <c r="D6" s="9">
        <v>0</v>
      </c>
      <c r="E6" s="9">
        <v>0</v>
      </c>
      <c r="F6" s="12">
        <f t="shared" ref="F6:F25" si="1">B6+C6-D6-E6</f>
        <v>0</v>
      </c>
    </row>
    <row r="7" ht="17.1" customHeight="1" spans="1:6">
      <c r="A7" s="6" t="s">
        <v>2185</v>
      </c>
      <c r="B7" s="9">
        <v>0</v>
      </c>
      <c r="C7" s="9">
        <v>0</v>
      </c>
      <c r="D7" s="9">
        <v>0</v>
      </c>
      <c r="E7" s="9">
        <v>0</v>
      </c>
      <c r="F7" s="12">
        <f>B7+C7-D7-E7</f>
        <v>0</v>
      </c>
    </row>
    <row r="8" ht="17.1" customHeight="1" spans="1:6">
      <c r="A8" s="6" t="s">
        <v>2212</v>
      </c>
      <c r="B8" s="9">
        <v>0</v>
      </c>
      <c r="C8" s="9">
        <v>0</v>
      </c>
      <c r="D8" s="9">
        <v>0</v>
      </c>
      <c r="E8" s="9">
        <v>0</v>
      </c>
      <c r="F8" s="12">
        <f>B8+C8-D8-E8</f>
        <v>0</v>
      </c>
    </row>
    <row r="9" ht="17.1" customHeight="1" spans="1:6">
      <c r="A9" s="6" t="s">
        <v>2238</v>
      </c>
      <c r="B9" s="9">
        <v>0</v>
      </c>
      <c r="C9" s="9">
        <v>0</v>
      </c>
      <c r="D9" s="9">
        <v>0</v>
      </c>
      <c r="E9" s="9">
        <v>0</v>
      </c>
      <c r="F9" s="12">
        <f>B9+C9-D9-E9</f>
        <v>0</v>
      </c>
    </row>
    <row r="10" ht="17.1" customHeight="1" spans="1:6">
      <c r="A10" s="6" t="s">
        <v>2249</v>
      </c>
      <c r="B10" s="9">
        <v>0</v>
      </c>
      <c r="C10" s="9">
        <v>0</v>
      </c>
      <c r="D10" s="9">
        <v>0</v>
      </c>
      <c r="E10" s="9">
        <v>0</v>
      </c>
      <c r="F10" s="12">
        <f>B10+C10-D10-E10</f>
        <v>0</v>
      </c>
    </row>
    <row r="11" ht="17.1" customHeight="1" spans="1:6">
      <c r="A11" s="6" t="s">
        <v>2703</v>
      </c>
      <c r="B11" s="9">
        <v>0</v>
      </c>
      <c r="C11" s="9">
        <v>0</v>
      </c>
      <c r="D11" s="9">
        <v>0</v>
      </c>
      <c r="E11" s="9">
        <v>0</v>
      </c>
      <c r="F11" s="12">
        <f>B11+C11-D11-E11</f>
        <v>0</v>
      </c>
    </row>
    <row r="12" ht="17.1" customHeight="1" spans="1:6">
      <c r="A12" s="6" t="s">
        <v>2262</v>
      </c>
      <c r="B12" s="9">
        <v>0</v>
      </c>
      <c r="C12" s="9">
        <v>0</v>
      </c>
      <c r="D12" s="9">
        <v>0</v>
      </c>
      <c r="E12" s="9">
        <v>0</v>
      </c>
      <c r="F12" s="12">
        <f>B12+C12-D12-E12</f>
        <v>0</v>
      </c>
    </row>
    <row r="13" ht="17.1" customHeight="1" spans="1:6">
      <c r="A13" s="6" t="s">
        <v>2277</v>
      </c>
      <c r="B13" s="9">
        <v>0</v>
      </c>
      <c r="C13" s="9">
        <v>0</v>
      </c>
      <c r="D13" s="9">
        <v>0</v>
      </c>
      <c r="E13" s="9">
        <v>0</v>
      </c>
      <c r="F13" s="12">
        <f>B13+C13-D13-E13</f>
        <v>0</v>
      </c>
    </row>
    <row r="14" ht="17.1" customHeight="1" spans="1:6">
      <c r="A14" s="6" t="s">
        <v>2284</v>
      </c>
      <c r="B14" s="9">
        <v>0</v>
      </c>
      <c r="C14" s="9">
        <v>0</v>
      </c>
      <c r="D14" s="9">
        <v>0</v>
      </c>
      <c r="E14" s="9">
        <v>0</v>
      </c>
      <c r="F14" s="12">
        <f>B14+C14-D14-E14</f>
        <v>0</v>
      </c>
    </row>
    <row r="15" ht="17.1" customHeight="1" spans="1:6">
      <c r="A15" s="6" t="s">
        <v>2293</v>
      </c>
      <c r="B15" s="9">
        <v>0</v>
      </c>
      <c r="C15" s="9">
        <v>0</v>
      </c>
      <c r="D15" s="9">
        <v>0</v>
      </c>
      <c r="E15" s="9">
        <v>0</v>
      </c>
      <c r="F15" s="12">
        <f>B15+C15-D15-E15</f>
        <v>0</v>
      </c>
    </row>
    <row r="16" ht="17.1" customHeight="1" spans="1:6">
      <c r="A16" s="6" t="s">
        <v>2304</v>
      </c>
      <c r="B16" s="9">
        <v>0</v>
      </c>
      <c r="C16" s="9">
        <v>0</v>
      </c>
      <c r="D16" s="9">
        <v>0</v>
      </c>
      <c r="E16" s="9">
        <v>0</v>
      </c>
      <c r="F16" s="12">
        <f>B16+C16-D16-E16</f>
        <v>0</v>
      </c>
    </row>
    <row r="17" ht="17.1" customHeight="1" spans="1:6">
      <c r="A17" s="6" t="s">
        <v>2323</v>
      </c>
      <c r="B17" s="9">
        <v>0</v>
      </c>
      <c r="C17" s="9">
        <v>0</v>
      </c>
      <c r="D17" s="9">
        <v>0</v>
      </c>
      <c r="E17" s="9">
        <v>0</v>
      </c>
      <c r="F17" s="12">
        <f>B17+C17-D17-E17</f>
        <v>0</v>
      </c>
    </row>
    <row r="18" ht="17.1" customHeight="1" spans="1:6">
      <c r="A18" s="6" t="s">
        <v>2330</v>
      </c>
      <c r="B18" s="9">
        <v>0</v>
      </c>
      <c r="C18" s="9">
        <v>0</v>
      </c>
      <c r="D18" s="9">
        <v>0</v>
      </c>
      <c r="E18" s="9">
        <v>0</v>
      </c>
      <c r="F18" s="12">
        <f>B18+C18-D18-E18</f>
        <v>0</v>
      </c>
    </row>
    <row r="19" ht="17.1" customHeight="1" spans="1:6">
      <c r="A19" s="6" t="s">
        <v>2342</v>
      </c>
      <c r="B19" s="9">
        <v>0</v>
      </c>
      <c r="C19" s="9">
        <v>0</v>
      </c>
      <c r="D19" s="9">
        <v>0</v>
      </c>
      <c r="E19" s="9">
        <v>0</v>
      </c>
      <c r="F19" s="12">
        <f>B19+C19-D19-E19</f>
        <v>0</v>
      </c>
    </row>
    <row r="20" ht="17.1" customHeight="1" spans="1:6">
      <c r="A20" s="6" t="s">
        <v>2349</v>
      </c>
      <c r="B20" s="9">
        <v>0</v>
      </c>
      <c r="C20" s="9">
        <v>0</v>
      </c>
      <c r="D20" s="9">
        <v>0</v>
      </c>
      <c r="E20" s="9">
        <v>0</v>
      </c>
      <c r="F20" s="12">
        <f>B20+C20-D20-E20</f>
        <v>0</v>
      </c>
    </row>
    <row r="21" ht="17.1" customHeight="1" spans="1:6">
      <c r="A21" s="6" t="s">
        <v>2359</v>
      </c>
      <c r="B21" s="9">
        <v>0</v>
      </c>
      <c r="C21" s="9">
        <v>0</v>
      </c>
      <c r="D21" s="9">
        <v>0</v>
      </c>
      <c r="E21" s="9">
        <v>0</v>
      </c>
      <c r="F21" s="12">
        <f>B21+C21-D21-E21</f>
        <v>0</v>
      </c>
    </row>
    <row r="22" ht="17.1" customHeight="1" spans="1:6">
      <c r="A22" s="6" t="s">
        <v>2400</v>
      </c>
      <c r="B22" s="9">
        <v>0</v>
      </c>
      <c r="C22" s="9">
        <v>0</v>
      </c>
      <c r="D22" s="9">
        <v>0</v>
      </c>
      <c r="E22" s="9">
        <v>0</v>
      </c>
      <c r="F22" s="12">
        <f>B22+C22-D22-E22</f>
        <v>0</v>
      </c>
    </row>
    <row r="23" ht="17.1" customHeight="1" spans="1:6">
      <c r="A23" s="6" t="s">
        <v>2413</v>
      </c>
      <c r="B23" s="9">
        <v>0</v>
      </c>
      <c r="C23" s="9">
        <v>0</v>
      </c>
      <c r="D23" s="9">
        <v>0</v>
      </c>
      <c r="E23" s="9">
        <v>0</v>
      </c>
      <c r="F23" s="12">
        <f>B23+C23-D23-E23</f>
        <v>0</v>
      </c>
    </row>
    <row r="24" ht="17.1" customHeight="1" spans="1:6">
      <c r="A24" s="6" t="s">
        <v>2466</v>
      </c>
      <c r="B24" s="9">
        <v>0</v>
      </c>
      <c r="C24" s="9">
        <v>0</v>
      </c>
      <c r="D24" s="9">
        <v>0</v>
      </c>
      <c r="E24" s="9">
        <v>0</v>
      </c>
      <c r="F24" s="12">
        <f>B24+C24-D24-E24</f>
        <v>0</v>
      </c>
    </row>
    <row r="25" ht="17.1" customHeight="1" spans="1:6">
      <c r="A25" s="6" t="s">
        <v>2490</v>
      </c>
      <c r="B25" s="9">
        <v>0</v>
      </c>
      <c r="C25" s="9">
        <v>0</v>
      </c>
      <c r="D25" s="9">
        <v>0</v>
      </c>
      <c r="E25" s="9">
        <v>0</v>
      </c>
      <c r="F25" s="12">
        <f>B25+C25-D25-E25</f>
        <v>0</v>
      </c>
    </row>
  </sheetData>
  <mergeCells count="3">
    <mergeCell ref="A1:F1"/>
    <mergeCell ref="A2:F2"/>
    <mergeCell ref="A3:F3"/>
  </mergeCells>
  <printOptions horizontalCentered="1" gridLines="1"/>
  <pageMargins left="3" right="2" top="1" bottom="1" header="0" footer="0"/>
  <pageSetup paperSize="1" orientation="landscape" blackAndWhite="1"/>
  <headerFooter alignWithMargins="0">
    <oddHeader>&amp;C@$</oddHeader>
    <oddFooter>&amp;C@&amp;- &amp;P&amp;-$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20"/>
  <sheetViews>
    <sheetView showGridLines="0" showZeros="0" workbookViewId="0">
      <selection activeCell="A1" sqref="A1"/>
    </sheetView>
  </sheetViews>
  <sheetFormatPr defaultColWidth="9.125" defaultRowHeight="14.25" outlineLevelCol="4"/>
  <cols>
    <col min="1" max="5" width="21" customWidth="1"/>
    <col min="6" max="255" width="12.125" customWidth="1"/>
  </cols>
  <sheetData>
    <row r="1" ht="19.9" customHeight="1" spans="1:5">
      <c r="A1" s="52"/>
      <c r="B1" s="52"/>
      <c r="C1" s="52"/>
      <c r="D1" s="52"/>
      <c r="E1" s="52"/>
    </row>
    <row r="2" ht="19.9" customHeight="1" spans="1:5">
      <c r="A2" s="52"/>
      <c r="B2" s="52"/>
      <c r="C2" s="52"/>
      <c r="D2" s="52"/>
      <c r="E2" s="52"/>
    </row>
    <row r="3" ht="19.9" customHeight="1" spans="1:5">
      <c r="A3" s="52"/>
      <c r="B3" s="52"/>
      <c r="C3" s="52"/>
      <c r="D3" s="52"/>
      <c r="E3" s="52"/>
    </row>
    <row r="4" ht="19.9" customHeight="1" spans="1:5">
      <c r="A4" s="52"/>
      <c r="B4" s="52"/>
      <c r="C4" s="52"/>
      <c r="D4" s="52"/>
      <c r="E4" s="52"/>
    </row>
    <row r="5" ht="19.9" customHeight="1" spans="1:5">
      <c r="A5" s="52"/>
      <c r="B5" s="52"/>
      <c r="C5" s="52"/>
      <c r="D5" s="52"/>
      <c r="E5" s="52"/>
    </row>
    <row r="6" ht="19.9" customHeight="1" spans="1:5">
      <c r="A6" s="52"/>
      <c r="B6" s="52"/>
      <c r="C6" s="52"/>
      <c r="D6" s="52"/>
      <c r="E6" s="52"/>
    </row>
    <row r="7" ht="19.9" customHeight="1" spans="1:5">
      <c r="A7" s="52"/>
      <c r="B7" s="52"/>
      <c r="C7" s="52"/>
      <c r="D7" s="52"/>
      <c r="E7" s="52"/>
    </row>
    <row r="8" ht="19.9" customHeight="1" spans="1:5">
      <c r="A8" s="52"/>
      <c r="B8" s="52"/>
      <c r="C8" s="52"/>
      <c r="D8" s="52"/>
      <c r="E8" s="52"/>
    </row>
    <row r="9" ht="42.6" customHeight="1" spans="1:5">
      <c r="A9" s="76" t="s">
        <v>79</v>
      </c>
      <c r="B9" s="76"/>
      <c r="C9" s="76"/>
      <c r="D9" s="76"/>
      <c r="E9" s="76"/>
    </row>
    <row r="10" ht="19.9" customHeight="1" spans="1:5">
      <c r="A10" s="76"/>
      <c r="B10" s="76"/>
      <c r="C10" s="76"/>
      <c r="D10" s="76"/>
      <c r="E10" s="76"/>
    </row>
    <row r="11" ht="19.9" customHeight="1" spans="1:5">
      <c r="A11" s="52"/>
      <c r="B11" s="52"/>
      <c r="C11" s="52"/>
      <c r="D11" s="52"/>
      <c r="E11" s="52"/>
    </row>
    <row r="12" ht="19.9" customHeight="1" spans="1:5">
      <c r="A12" s="52"/>
      <c r="B12" s="52"/>
      <c r="C12" s="52"/>
      <c r="D12" s="52"/>
      <c r="E12" s="52"/>
    </row>
    <row r="13" ht="19.9" customHeight="1" spans="1:5">
      <c r="A13" s="52"/>
      <c r="B13" s="52"/>
      <c r="C13" s="52"/>
      <c r="D13" s="52"/>
      <c r="E13" s="52"/>
    </row>
    <row r="14" ht="19.9" customHeight="1" spans="1:5">
      <c r="A14" s="52"/>
      <c r="B14" s="52"/>
      <c r="C14" s="52"/>
      <c r="D14" s="52"/>
      <c r="E14" s="52"/>
    </row>
    <row r="15" ht="19.9" customHeight="1" spans="1:5">
      <c r="A15" s="52"/>
      <c r="B15" s="52"/>
      <c r="C15" s="52"/>
      <c r="D15" s="52"/>
      <c r="E15" s="52"/>
    </row>
    <row r="16" ht="19.9" customHeight="1" spans="1:5">
      <c r="A16" s="52"/>
      <c r="B16" s="52"/>
      <c r="C16" s="52"/>
      <c r="D16" s="52"/>
      <c r="E16" s="52"/>
    </row>
    <row r="17" ht="19.9" customHeight="1" spans="1:5">
      <c r="A17" s="52"/>
      <c r="B17" s="52"/>
      <c r="C17" s="52"/>
      <c r="D17" s="52"/>
      <c r="E17" s="52"/>
    </row>
    <row r="18" ht="19.9" customHeight="1" spans="1:5">
      <c r="A18" s="52"/>
      <c r="B18" s="52"/>
      <c r="C18" s="52"/>
      <c r="D18" s="52"/>
      <c r="E18" s="52"/>
    </row>
    <row r="19" ht="19.9" customHeight="1" spans="1:5">
      <c r="A19" s="52"/>
      <c r="B19" s="52"/>
      <c r="C19" s="52"/>
      <c r="D19" s="52"/>
      <c r="E19" s="52"/>
    </row>
    <row r="20" ht="19.9" customHeight="1" spans="1:5">
      <c r="A20" s="52"/>
      <c r="B20" s="52"/>
      <c r="C20" s="52"/>
      <c r="D20" s="52"/>
      <c r="E20" s="52"/>
    </row>
  </sheetData>
  <mergeCells count="1">
    <mergeCell ref="A9:E9"/>
  </mergeCells>
  <printOptions horizontalCentered="1" verticalCentered="1" gridLines="1"/>
  <pageMargins left="3" right="2" top="1" bottom="1" header="0" footer="0"/>
  <pageSetup paperSize="1" orientation="landscape" blackAndWhite="1"/>
  <headerFooter alignWithMargins="0">
    <oddHeader>&amp;C@$</oddHeader>
    <oddFooter>&amp;C@&amp;- &amp;P&amp;-$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43"/>
  <sheetViews>
    <sheetView showGridLines="0" showZeros="0" workbookViewId="0">
      <selection activeCell="H42" sqref="H42"/>
    </sheetView>
  </sheetViews>
  <sheetFormatPr defaultColWidth="9.125" defaultRowHeight="14.25" outlineLevelCol="7"/>
  <cols>
    <col min="1" max="1" width="33.5" customWidth="1"/>
    <col min="2" max="2" width="13.75" customWidth="1"/>
    <col min="3" max="4" width="14" customWidth="1"/>
    <col min="5" max="5" width="29.25" customWidth="1"/>
    <col min="6" max="8" width="13.75" customWidth="1"/>
  </cols>
  <sheetData>
    <row r="1" ht="33.95" customHeight="1" spans="1:8">
      <c r="A1" s="58" t="s">
        <v>2704</v>
      </c>
      <c r="B1" s="58"/>
      <c r="C1" s="58"/>
      <c r="D1" s="58"/>
      <c r="E1" s="58"/>
      <c r="F1" s="58"/>
      <c r="G1" s="58"/>
      <c r="H1" s="58"/>
    </row>
    <row r="2" ht="17.1" customHeight="1" spans="1:8">
      <c r="A2" s="3" t="s">
        <v>77</v>
      </c>
      <c r="B2" s="3"/>
      <c r="C2" s="3"/>
      <c r="D2" s="3"/>
      <c r="E2" s="3"/>
      <c r="F2" s="3"/>
      <c r="G2" s="3"/>
      <c r="H2" s="3"/>
    </row>
    <row r="3" ht="17.1" customHeight="1" spans="1:8">
      <c r="A3" s="59" t="s">
        <v>2705</v>
      </c>
      <c r="B3" s="59"/>
      <c r="C3" s="59"/>
      <c r="D3" s="59"/>
      <c r="E3" s="59"/>
      <c r="F3" s="59"/>
      <c r="G3" s="59"/>
      <c r="H3" s="59"/>
    </row>
    <row r="4" ht="27" customHeight="1" spans="1:8">
      <c r="A4" s="4" t="s">
        <v>1942</v>
      </c>
      <c r="B4" s="4" t="s">
        <v>2085</v>
      </c>
      <c r="C4" s="4" t="s">
        <v>92</v>
      </c>
      <c r="D4" s="45" t="s">
        <v>2706</v>
      </c>
      <c r="E4" s="4" t="s">
        <v>1942</v>
      </c>
      <c r="F4" s="4" t="s">
        <v>2085</v>
      </c>
      <c r="G4" s="4" t="s">
        <v>92</v>
      </c>
      <c r="H4" s="45" t="s">
        <v>2706</v>
      </c>
    </row>
    <row r="5" ht="17.1" customHeight="1" spans="1:8">
      <c r="A5" s="49" t="s">
        <v>2707</v>
      </c>
      <c r="B5" s="12">
        <f>SUM(B6:B21)</f>
        <v>10391</v>
      </c>
      <c r="C5" s="12">
        <f>SUM(C6:C21)</f>
        <v>10391</v>
      </c>
      <c r="D5" s="48">
        <f>SUM(D6:D21)</f>
        <v>10391</v>
      </c>
      <c r="E5" s="6" t="s">
        <v>2708</v>
      </c>
      <c r="F5" s="9">
        <v>2121</v>
      </c>
      <c r="G5" s="9">
        <v>2121</v>
      </c>
      <c r="H5" s="50">
        <v>2121</v>
      </c>
    </row>
    <row r="6" ht="16.9" customHeight="1" spans="1:8">
      <c r="A6" s="6" t="s">
        <v>2709</v>
      </c>
      <c r="B6" s="9">
        <v>667</v>
      </c>
      <c r="C6" s="9">
        <v>667</v>
      </c>
      <c r="D6" s="50">
        <v>667</v>
      </c>
      <c r="E6" s="6" t="s">
        <v>2710</v>
      </c>
      <c r="F6" s="9">
        <v>0</v>
      </c>
      <c r="G6" s="9">
        <v>0</v>
      </c>
      <c r="H6" s="50">
        <v>0</v>
      </c>
    </row>
    <row r="7" ht="16.9" customHeight="1" spans="1:8">
      <c r="A7" s="6" t="s">
        <v>2711</v>
      </c>
      <c r="B7" s="9">
        <v>2570</v>
      </c>
      <c r="C7" s="9">
        <v>2570</v>
      </c>
      <c r="D7" s="50">
        <v>2570</v>
      </c>
      <c r="E7" s="6" t="s">
        <v>2712</v>
      </c>
      <c r="F7" s="9">
        <v>0</v>
      </c>
      <c r="G7" s="9">
        <v>0</v>
      </c>
      <c r="H7" s="50">
        <v>0</v>
      </c>
    </row>
    <row r="8" ht="16.9" customHeight="1" spans="1:8">
      <c r="A8" s="6" t="s">
        <v>2713</v>
      </c>
      <c r="B8" s="9">
        <v>760</v>
      </c>
      <c r="C8" s="9">
        <v>760</v>
      </c>
      <c r="D8" s="50">
        <v>760</v>
      </c>
      <c r="E8" s="6" t="s">
        <v>2714</v>
      </c>
      <c r="F8" s="9">
        <v>187</v>
      </c>
      <c r="G8" s="9">
        <v>187</v>
      </c>
      <c r="H8" s="50">
        <v>187</v>
      </c>
    </row>
    <row r="9" ht="16.9" customHeight="1" spans="1:8">
      <c r="A9" s="6" t="s">
        <v>2715</v>
      </c>
      <c r="B9" s="9">
        <v>0</v>
      </c>
      <c r="C9" s="9">
        <v>0</v>
      </c>
      <c r="D9" s="50">
        <v>0</v>
      </c>
      <c r="E9" s="6" t="s">
        <v>2716</v>
      </c>
      <c r="F9" s="9">
        <v>854</v>
      </c>
      <c r="G9" s="9">
        <v>854</v>
      </c>
      <c r="H9" s="50">
        <v>854</v>
      </c>
    </row>
    <row r="10" ht="16.9" customHeight="1" spans="1:8">
      <c r="A10" s="6" t="s">
        <v>2717</v>
      </c>
      <c r="B10" s="9">
        <v>370</v>
      </c>
      <c r="C10" s="9">
        <v>370</v>
      </c>
      <c r="D10" s="50">
        <v>370</v>
      </c>
      <c r="E10" s="6" t="s">
        <v>2718</v>
      </c>
      <c r="F10" s="9">
        <v>0</v>
      </c>
      <c r="G10" s="9">
        <v>0</v>
      </c>
      <c r="H10" s="50">
        <v>0</v>
      </c>
    </row>
    <row r="11" ht="16.9" customHeight="1" spans="1:8">
      <c r="A11" s="6" t="s">
        <v>2719</v>
      </c>
      <c r="B11" s="9">
        <v>20</v>
      </c>
      <c r="C11" s="9">
        <v>20</v>
      </c>
      <c r="D11" s="50">
        <v>20</v>
      </c>
      <c r="E11" s="6" t="s">
        <v>2720</v>
      </c>
      <c r="F11" s="9">
        <v>0</v>
      </c>
      <c r="G11" s="9">
        <v>0</v>
      </c>
      <c r="H11" s="50">
        <v>0</v>
      </c>
    </row>
    <row r="12" ht="16.9" customHeight="1" spans="1:8">
      <c r="A12" s="6" t="s">
        <v>2721</v>
      </c>
      <c r="B12" s="9">
        <v>940</v>
      </c>
      <c r="C12" s="9">
        <v>940</v>
      </c>
      <c r="D12" s="50">
        <v>940</v>
      </c>
      <c r="E12" s="6" t="s">
        <v>2722</v>
      </c>
      <c r="F12" s="9">
        <v>113</v>
      </c>
      <c r="G12" s="9">
        <v>113</v>
      </c>
      <c r="H12" s="50">
        <v>113</v>
      </c>
    </row>
    <row r="13" ht="16.9" customHeight="1" spans="1:8">
      <c r="A13" s="6" t="s">
        <v>2723</v>
      </c>
      <c r="B13" s="9">
        <v>594</v>
      </c>
      <c r="C13" s="9">
        <v>594</v>
      </c>
      <c r="D13" s="50">
        <v>594</v>
      </c>
      <c r="E13" s="6" t="s">
        <v>2724</v>
      </c>
      <c r="F13" s="9">
        <v>0</v>
      </c>
      <c r="G13" s="9">
        <v>0</v>
      </c>
      <c r="H13" s="50">
        <v>0</v>
      </c>
    </row>
    <row r="14" ht="16.9" customHeight="1" spans="1:8">
      <c r="A14" s="6" t="s">
        <v>2725</v>
      </c>
      <c r="B14" s="9">
        <v>96</v>
      </c>
      <c r="C14" s="9">
        <v>96</v>
      </c>
      <c r="D14" s="50">
        <v>96</v>
      </c>
      <c r="E14" s="6" t="s">
        <v>2726</v>
      </c>
      <c r="F14" s="9">
        <v>268</v>
      </c>
      <c r="G14" s="9">
        <v>268</v>
      </c>
      <c r="H14" s="50">
        <v>268</v>
      </c>
    </row>
    <row r="15" ht="16.9" customHeight="1" spans="1:8">
      <c r="A15" s="6" t="s">
        <v>2727</v>
      </c>
      <c r="B15" s="9">
        <v>2618</v>
      </c>
      <c r="C15" s="9">
        <v>2618</v>
      </c>
      <c r="D15" s="50">
        <v>2618</v>
      </c>
      <c r="E15" s="6" t="s">
        <v>2728</v>
      </c>
      <c r="F15" s="9">
        <v>3258</v>
      </c>
      <c r="G15" s="9">
        <v>3258</v>
      </c>
      <c r="H15" s="50">
        <v>3258</v>
      </c>
    </row>
    <row r="16" ht="16.9" customHeight="1" spans="1:8">
      <c r="A16" s="6" t="s">
        <v>2729</v>
      </c>
      <c r="B16" s="9">
        <v>186</v>
      </c>
      <c r="C16" s="9">
        <v>186</v>
      </c>
      <c r="D16" s="50">
        <v>186</v>
      </c>
      <c r="E16" s="6" t="s">
        <v>2730</v>
      </c>
      <c r="F16" s="9">
        <v>1768</v>
      </c>
      <c r="G16" s="9">
        <v>1768</v>
      </c>
      <c r="H16" s="50">
        <v>1768</v>
      </c>
    </row>
    <row r="17" ht="16.9" customHeight="1" spans="1:8">
      <c r="A17" s="6" t="s">
        <v>2731</v>
      </c>
      <c r="B17" s="9">
        <v>296</v>
      </c>
      <c r="C17" s="9">
        <v>296</v>
      </c>
      <c r="D17" s="50">
        <v>296</v>
      </c>
      <c r="E17" s="6" t="s">
        <v>2732</v>
      </c>
      <c r="F17" s="9">
        <v>0</v>
      </c>
      <c r="G17" s="9">
        <v>0</v>
      </c>
      <c r="H17" s="50">
        <v>0</v>
      </c>
    </row>
    <row r="18" ht="16.9" customHeight="1" spans="1:8">
      <c r="A18" s="6" t="s">
        <v>2733</v>
      </c>
      <c r="B18" s="9">
        <v>1274</v>
      </c>
      <c r="C18" s="9">
        <v>1274</v>
      </c>
      <c r="D18" s="50">
        <v>1274</v>
      </c>
      <c r="E18" s="6" t="s">
        <v>2734</v>
      </c>
      <c r="F18" s="9">
        <v>8</v>
      </c>
      <c r="G18" s="9">
        <v>8</v>
      </c>
      <c r="H18" s="50">
        <v>8</v>
      </c>
    </row>
    <row r="19" ht="16.9" customHeight="1" spans="1:8">
      <c r="A19" s="6" t="s">
        <v>2735</v>
      </c>
      <c r="B19" s="9">
        <v>0</v>
      </c>
      <c r="C19" s="9">
        <v>0</v>
      </c>
      <c r="D19" s="50">
        <v>0</v>
      </c>
      <c r="E19" s="6" t="s">
        <v>2736</v>
      </c>
      <c r="F19" s="9">
        <v>0</v>
      </c>
      <c r="G19" s="9">
        <v>0</v>
      </c>
      <c r="H19" s="50">
        <v>0</v>
      </c>
    </row>
    <row r="20" ht="16.9" customHeight="1" spans="1:8">
      <c r="A20" s="6" t="s">
        <v>2737</v>
      </c>
      <c r="B20" s="9">
        <v>0</v>
      </c>
      <c r="C20" s="9">
        <v>0</v>
      </c>
      <c r="D20" s="50">
        <v>0</v>
      </c>
      <c r="E20" s="6" t="s">
        <v>2738</v>
      </c>
      <c r="F20" s="9">
        <v>0</v>
      </c>
      <c r="G20" s="9">
        <v>0</v>
      </c>
      <c r="H20" s="50">
        <v>0</v>
      </c>
    </row>
    <row r="21" ht="16.9" customHeight="1" spans="1:8">
      <c r="A21" s="6" t="s">
        <v>2739</v>
      </c>
      <c r="B21" s="9">
        <v>0</v>
      </c>
      <c r="C21" s="9">
        <v>0</v>
      </c>
      <c r="D21" s="50">
        <v>0</v>
      </c>
      <c r="E21" s="6" t="s">
        <v>2740</v>
      </c>
      <c r="F21" s="9">
        <v>0</v>
      </c>
      <c r="G21" s="9">
        <v>0</v>
      </c>
      <c r="H21" s="50">
        <v>0</v>
      </c>
    </row>
    <row r="22" ht="16.9" customHeight="1" spans="1:8">
      <c r="A22" s="49" t="s">
        <v>2741</v>
      </c>
      <c r="B22" s="12">
        <f>SUM(B23:B30)</f>
        <v>64</v>
      </c>
      <c r="C22" s="12">
        <f>SUM(C23:C30)</f>
        <v>64</v>
      </c>
      <c r="D22" s="48">
        <f>SUM(D23:D30)</f>
        <v>64</v>
      </c>
      <c r="E22" s="6" t="s">
        <v>2742</v>
      </c>
      <c r="F22" s="9">
        <v>0</v>
      </c>
      <c r="G22" s="9">
        <v>0</v>
      </c>
      <c r="H22" s="50">
        <v>0</v>
      </c>
    </row>
    <row r="23" ht="16.9" customHeight="1" spans="1:8">
      <c r="A23" s="6" t="s">
        <v>2743</v>
      </c>
      <c r="B23" s="9">
        <v>64</v>
      </c>
      <c r="C23" s="9">
        <v>64</v>
      </c>
      <c r="D23" s="50">
        <v>64</v>
      </c>
      <c r="E23" s="6" t="s">
        <v>2744</v>
      </c>
      <c r="F23" s="9">
        <v>0</v>
      </c>
      <c r="G23" s="9">
        <v>0</v>
      </c>
      <c r="H23" s="50">
        <v>0</v>
      </c>
    </row>
    <row r="24" ht="16.9" customHeight="1" spans="1:8">
      <c r="A24" s="6" t="s">
        <v>2745</v>
      </c>
      <c r="B24" s="9">
        <v>0</v>
      </c>
      <c r="C24" s="9">
        <v>0</v>
      </c>
      <c r="D24" s="50">
        <v>0</v>
      </c>
      <c r="E24" s="6" t="s">
        <v>2746</v>
      </c>
      <c r="F24" s="9">
        <v>0</v>
      </c>
      <c r="G24" s="9">
        <v>0</v>
      </c>
      <c r="H24" s="50">
        <v>0</v>
      </c>
    </row>
    <row r="25" ht="16.9" customHeight="1" spans="1:8">
      <c r="A25" s="6" t="s">
        <v>2747</v>
      </c>
      <c r="B25" s="9">
        <v>0</v>
      </c>
      <c r="C25" s="9">
        <v>0</v>
      </c>
      <c r="D25" s="50">
        <v>0</v>
      </c>
      <c r="E25" s="6" t="s">
        <v>2748</v>
      </c>
      <c r="F25" s="9">
        <v>0</v>
      </c>
      <c r="G25" s="9">
        <v>0</v>
      </c>
      <c r="H25" s="50">
        <v>0</v>
      </c>
    </row>
    <row r="26" ht="16.9" customHeight="1" spans="1:8">
      <c r="A26" s="6" t="s">
        <v>2749</v>
      </c>
      <c r="B26" s="9">
        <v>0</v>
      </c>
      <c r="C26" s="9">
        <v>0</v>
      </c>
      <c r="D26" s="50">
        <v>0</v>
      </c>
      <c r="E26" s="6" t="s">
        <v>2750</v>
      </c>
      <c r="F26" s="9">
        <v>0</v>
      </c>
      <c r="G26" s="9">
        <v>0</v>
      </c>
      <c r="H26" s="50">
        <v>0</v>
      </c>
    </row>
    <row r="27" ht="16.9" customHeight="1" spans="1:8">
      <c r="A27" s="6" t="s">
        <v>2751</v>
      </c>
      <c r="B27" s="9">
        <v>0</v>
      </c>
      <c r="C27" s="9">
        <v>0</v>
      </c>
      <c r="D27" s="50">
        <v>0</v>
      </c>
      <c r="E27" s="6" t="s">
        <v>2752</v>
      </c>
      <c r="F27" s="9">
        <v>0</v>
      </c>
      <c r="G27" s="9">
        <v>0</v>
      </c>
      <c r="H27" s="50">
        <v>0</v>
      </c>
    </row>
    <row r="28" ht="16.9" customHeight="1" spans="1:8">
      <c r="A28" s="6" t="s">
        <v>2753</v>
      </c>
      <c r="B28" s="9">
        <v>0</v>
      </c>
      <c r="C28" s="9">
        <v>0</v>
      </c>
      <c r="D28" s="50">
        <v>0</v>
      </c>
      <c r="E28" s="6" t="s">
        <v>2754</v>
      </c>
      <c r="F28" s="9">
        <v>0</v>
      </c>
      <c r="G28" s="9">
        <v>0</v>
      </c>
      <c r="H28" s="50">
        <v>0</v>
      </c>
    </row>
    <row r="29" ht="16.9" customHeight="1" spans="1:8">
      <c r="A29" s="6" t="s">
        <v>2755</v>
      </c>
      <c r="B29" s="9">
        <v>0</v>
      </c>
      <c r="C29" s="9">
        <v>0</v>
      </c>
      <c r="D29" s="50">
        <v>0</v>
      </c>
      <c r="E29" s="6"/>
      <c r="F29" s="38"/>
      <c r="G29" s="38"/>
      <c r="H29" s="53"/>
    </row>
    <row r="30" ht="16.9" customHeight="1" spans="1:8">
      <c r="A30" s="6" t="s">
        <v>2015</v>
      </c>
      <c r="B30" s="9">
        <v>0</v>
      </c>
      <c r="C30" s="9">
        <v>0</v>
      </c>
      <c r="D30" s="50">
        <v>0</v>
      </c>
      <c r="E30" s="6"/>
      <c r="F30" s="38"/>
      <c r="G30" s="38"/>
      <c r="H30" s="53"/>
    </row>
    <row r="31" ht="16.9" customHeight="1" spans="1:8">
      <c r="A31" s="4" t="s">
        <v>93</v>
      </c>
      <c r="B31" s="12">
        <f>B5+B22</f>
        <v>10455</v>
      </c>
      <c r="C31" s="12">
        <f>C5+C22</f>
        <v>10455</v>
      </c>
      <c r="D31" s="48">
        <f>D5+D22</f>
        <v>10455</v>
      </c>
      <c r="E31" s="4" t="s">
        <v>850</v>
      </c>
      <c r="F31" s="12">
        <f t="shared" ref="F31:H31" si="0">SUM(F5:F28)</f>
        <v>8577</v>
      </c>
      <c r="G31" s="12">
        <f>SUM(G5:G28)</f>
        <v>8577</v>
      </c>
      <c r="H31" s="48">
        <f>SUM(H5:H28)</f>
        <v>8577</v>
      </c>
    </row>
    <row r="32" ht="16.9" customHeight="1" spans="1:8">
      <c r="A32" s="49" t="s">
        <v>1944</v>
      </c>
      <c r="B32" s="63"/>
      <c r="C32" s="9">
        <v>615</v>
      </c>
      <c r="D32" s="50">
        <v>615</v>
      </c>
      <c r="E32" s="49" t="s">
        <v>2017</v>
      </c>
      <c r="F32" s="54"/>
      <c r="G32" s="9">
        <v>2493</v>
      </c>
      <c r="H32" s="50">
        <v>2493</v>
      </c>
    </row>
    <row r="33" ht="16.9" customHeight="1" spans="1:8">
      <c r="A33" s="49" t="s">
        <v>2026</v>
      </c>
      <c r="B33" s="34"/>
      <c r="C33" s="9">
        <v>0</v>
      </c>
      <c r="D33" s="50">
        <v>0</v>
      </c>
      <c r="E33" s="49"/>
      <c r="F33" s="54"/>
      <c r="G33" s="38"/>
      <c r="H33" s="53"/>
    </row>
    <row r="34" ht="16.9" customHeight="1" spans="1:8">
      <c r="A34" s="49" t="s">
        <v>2027</v>
      </c>
      <c r="B34" s="54"/>
      <c r="C34" s="9">
        <v>0</v>
      </c>
      <c r="D34" s="50">
        <v>0</v>
      </c>
      <c r="E34" s="49"/>
      <c r="F34" s="54"/>
      <c r="G34" s="63"/>
      <c r="H34" s="64"/>
    </row>
    <row r="35" ht="16.9" customHeight="1" spans="1:8">
      <c r="A35" s="49" t="s">
        <v>2106</v>
      </c>
      <c r="B35" s="54"/>
      <c r="C35" s="9">
        <v>0</v>
      </c>
      <c r="D35" s="50">
        <v>0</v>
      </c>
      <c r="E35" s="49" t="s">
        <v>2029</v>
      </c>
      <c r="F35" s="34"/>
      <c r="G35" s="9">
        <v>0</v>
      </c>
      <c r="H35" s="50">
        <v>0</v>
      </c>
    </row>
    <row r="36" ht="16.9" customHeight="1" spans="1:8">
      <c r="A36" s="49" t="s">
        <v>2756</v>
      </c>
      <c r="B36" s="54"/>
      <c r="C36" s="9">
        <v>0</v>
      </c>
      <c r="D36" s="50">
        <v>0</v>
      </c>
      <c r="E36" s="74" t="s">
        <v>2034</v>
      </c>
      <c r="F36" s="38"/>
      <c r="G36" s="9">
        <v>0</v>
      </c>
      <c r="H36" s="50">
        <v>0</v>
      </c>
    </row>
    <row r="37" ht="16.9" customHeight="1" spans="1:8">
      <c r="A37" s="49"/>
      <c r="B37" s="54"/>
      <c r="C37" s="38"/>
      <c r="D37" s="53"/>
      <c r="E37" s="49" t="s">
        <v>2058</v>
      </c>
      <c r="F37" s="38"/>
      <c r="G37" s="9">
        <v>0</v>
      </c>
      <c r="H37" s="50">
        <v>0</v>
      </c>
    </row>
    <row r="38" ht="16.9" customHeight="1" spans="1:8">
      <c r="A38" s="49" t="s">
        <v>2063</v>
      </c>
      <c r="B38" s="54"/>
      <c r="C38" s="9">
        <v>0</v>
      </c>
      <c r="D38" s="50">
        <v>0</v>
      </c>
      <c r="E38" s="49" t="s">
        <v>2064</v>
      </c>
      <c r="F38" s="54"/>
      <c r="G38" s="9">
        <v>0</v>
      </c>
      <c r="H38" s="50">
        <v>0</v>
      </c>
    </row>
    <row r="39" ht="16.9" customHeight="1" spans="1:8">
      <c r="A39" s="49" t="s">
        <v>2065</v>
      </c>
      <c r="B39" s="54"/>
      <c r="C39" s="9">
        <v>0</v>
      </c>
      <c r="D39" s="50">
        <v>0</v>
      </c>
      <c r="E39" s="49" t="s">
        <v>1787</v>
      </c>
      <c r="F39" s="34"/>
      <c r="G39" s="19">
        <v>0</v>
      </c>
      <c r="H39" s="50">
        <v>0</v>
      </c>
    </row>
    <row r="40" ht="16.9" customHeight="1" spans="1:8">
      <c r="A40" s="49"/>
      <c r="B40" s="54"/>
      <c r="C40" s="38"/>
      <c r="D40" s="53"/>
      <c r="E40" s="74" t="s">
        <v>2076</v>
      </c>
      <c r="F40" s="75"/>
      <c r="G40" s="9">
        <v>0</v>
      </c>
      <c r="H40" s="62">
        <v>0</v>
      </c>
    </row>
    <row r="41" ht="16.9" customHeight="1" spans="1:8">
      <c r="A41" s="49"/>
      <c r="B41" s="54"/>
      <c r="C41" s="38"/>
      <c r="D41" s="53"/>
      <c r="E41" s="49" t="s">
        <v>2077</v>
      </c>
      <c r="F41" s="54"/>
      <c r="G41" s="26">
        <f>C43-G31-G32-G35-G36-G37-G38-G39-G40</f>
        <v>0</v>
      </c>
      <c r="H41" s="48">
        <f>D43-H31-H32-H35-H36-H37-H38-H39-H40</f>
        <v>0</v>
      </c>
    </row>
    <row r="42" ht="16.9" customHeight="1" spans="1:8">
      <c r="A42" s="49"/>
      <c r="B42" s="54"/>
      <c r="C42" s="38"/>
      <c r="D42" s="53"/>
      <c r="E42" s="6" t="s">
        <v>2757</v>
      </c>
      <c r="F42" s="54"/>
      <c r="G42" s="9">
        <v>0</v>
      </c>
      <c r="H42" s="50">
        <v>0</v>
      </c>
    </row>
    <row r="43" ht="16.9" customHeight="1" spans="1:8">
      <c r="A43" s="4" t="s">
        <v>2080</v>
      </c>
      <c r="B43" s="54"/>
      <c r="C43" s="12">
        <f>SUM(C31:C36,C38:C39)</f>
        <v>11070</v>
      </c>
      <c r="D43" s="48">
        <f>SUM(D31:D36,D38:D39)</f>
        <v>11070</v>
      </c>
      <c r="E43" s="4" t="s">
        <v>2081</v>
      </c>
      <c r="F43" s="54"/>
      <c r="G43" s="12">
        <f>SUM(G31:G32,G35:G41)</f>
        <v>11070</v>
      </c>
      <c r="H43" s="48">
        <f>SUM(H31:H32,H35:H41)</f>
        <v>11070</v>
      </c>
    </row>
  </sheetData>
  <mergeCells count="3">
    <mergeCell ref="A1:H1"/>
    <mergeCell ref="A2:H2"/>
    <mergeCell ref="A3:H3"/>
  </mergeCells>
  <printOptions horizontalCentered="1" verticalCentered="1" gridLines="1"/>
  <pageMargins left="3" right="2" top="1" bottom="1" header="0" footer="0"/>
  <pageSetup paperSize="1" pageOrder="overThenDown" orientation="landscape" blackAndWhite="1"/>
  <headerFooter alignWithMargins="0">
    <oddHeader>&amp;C@$</oddHeader>
    <oddFooter>&amp;C@&amp;- &amp;P&amp;-$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64"/>
  <sheetViews>
    <sheetView showZeros="0" workbookViewId="0">
      <selection activeCell="H62" sqref="H62"/>
    </sheetView>
  </sheetViews>
  <sheetFormatPr defaultColWidth="9.125" defaultRowHeight="14.25" outlineLevelCol="7"/>
  <cols>
    <col min="1" max="1" width="45.375" style="57" customWidth="1"/>
    <col min="2" max="4" width="13.25" style="57" customWidth="1"/>
    <col min="5" max="5" width="50.375" style="57" customWidth="1"/>
    <col min="6" max="8" width="13.25" style="57" customWidth="1"/>
  </cols>
  <sheetData>
    <row r="1" ht="33.95" customHeight="1" spans="1:8">
      <c r="A1" s="58" t="s">
        <v>2758</v>
      </c>
      <c r="B1" s="58"/>
      <c r="C1" s="58"/>
      <c r="D1" s="58"/>
      <c r="E1" s="58"/>
      <c r="F1" s="58"/>
      <c r="G1" s="58"/>
      <c r="H1" s="58"/>
    </row>
    <row r="2" ht="17.1" customHeight="1" spans="1:8">
      <c r="A2" s="59" t="s">
        <v>80</v>
      </c>
      <c r="B2" s="59"/>
      <c r="C2" s="59"/>
      <c r="D2" s="59"/>
      <c r="E2" s="59"/>
      <c r="F2" s="59"/>
      <c r="G2" s="59"/>
      <c r="H2" s="59"/>
    </row>
    <row r="3" ht="17.1" customHeight="1" spans="1:8">
      <c r="A3" s="59" t="s">
        <v>2705</v>
      </c>
      <c r="B3" s="59"/>
      <c r="C3" s="59"/>
      <c r="D3" s="59"/>
      <c r="E3" s="59"/>
      <c r="F3" s="59"/>
      <c r="G3" s="59"/>
      <c r="H3" s="59"/>
    </row>
    <row r="4" ht="28.5" customHeight="1" spans="1:8">
      <c r="A4" s="47" t="s">
        <v>2147</v>
      </c>
      <c r="B4" s="17" t="s">
        <v>2085</v>
      </c>
      <c r="C4" s="17" t="s">
        <v>92</v>
      </c>
      <c r="D4" s="47" t="s">
        <v>2706</v>
      </c>
      <c r="E4" s="17" t="s">
        <v>2147</v>
      </c>
      <c r="F4" s="17" t="s">
        <v>2085</v>
      </c>
      <c r="G4" s="17" t="s">
        <v>92</v>
      </c>
      <c r="H4" s="47" t="s">
        <v>2706</v>
      </c>
    </row>
    <row r="5" ht="16.9" customHeight="1" spans="1:8">
      <c r="A5" s="46" t="s">
        <v>2210</v>
      </c>
      <c r="B5" s="50">
        <v>0</v>
      </c>
      <c r="C5" s="9">
        <v>0</v>
      </c>
      <c r="D5" s="50">
        <v>0</v>
      </c>
      <c r="E5" s="60" t="s">
        <v>2211</v>
      </c>
      <c r="F5" s="61">
        <f t="shared" ref="F5:H5" si="0">SUM(F6,F19:F20)</f>
        <v>0</v>
      </c>
      <c r="G5" s="12">
        <f>SUM(G6,G19:G20)</f>
        <v>0</v>
      </c>
      <c r="H5" s="48">
        <f>SUM(H6,H19:H20)</f>
        <v>0</v>
      </c>
    </row>
    <row r="6" ht="16.9" customHeight="1" spans="1:8">
      <c r="A6" s="6"/>
      <c r="B6" s="38"/>
      <c r="C6" s="38"/>
      <c r="D6" s="38"/>
      <c r="E6" s="29" t="s">
        <v>2214</v>
      </c>
      <c r="F6" s="61">
        <f t="shared" ref="F6:H6" si="1">SUM(F7:F18)</f>
        <v>0</v>
      </c>
      <c r="G6" s="12">
        <f>SUM(G7:G18)</f>
        <v>0</v>
      </c>
      <c r="H6" s="48">
        <f>SUM(H7:H18)</f>
        <v>0</v>
      </c>
    </row>
    <row r="7" ht="16.9" customHeight="1" spans="1:8">
      <c r="A7" s="6"/>
      <c r="B7" s="38"/>
      <c r="C7" s="38"/>
      <c r="D7" s="38"/>
      <c r="E7" s="29" t="s">
        <v>2217</v>
      </c>
      <c r="F7" s="22">
        <v>0</v>
      </c>
      <c r="G7" s="9">
        <v>0</v>
      </c>
      <c r="H7" s="50">
        <v>0</v>
      </c>
    </row>
    <row r="8" ht="16.9" customHeight="1" spans="1:8">
      <c r="A8" s="6"/>
      <c r="B8" s="38"/>
      <c r="C8" s="38"/>
      <c r="D8" s="38"/>
      <c r="E8" s="29" t="s">
        <v>2219</v>
      </c>
      <c r="F8" s="22">
        <v>0</v>
      </c>
      <c r="G8" s="9">
        <v>0</v>
      </c>
      <c r="H8" s="50">
        <v>0</v>
      </c>
    </row>
    <row r="9" ht="16.9" customHeight="1" spans="1:8">
      <c r="A9" s="6"/>
      <c r="B9" s="38"/>
      <c r="C9" s="38"/>
      <c r="D9" s="38"/>
      <c r="E9" s="29" t="s">
        <v>2222</v>
      </c>
      <c r="F9" s="22">
        <v>0</v>
      </c>
      <c r="G9" s="9">
        <v>0</v>
      </c>
      <c r="H9" s="50">
        <v>0</v>
      </c>
    </row>
    <row r="10" ht="16.9" customHeight="1" spans="1:8">
      <c r="A10" s="6"/>
      <c r="B10" s="38"/>
      <c r="C10" s="38"/>
      <c r="D10" s="38"/>
      <c r="E10" s="29" t="s">
        <v>2224</v>
      </c>
      <c r="F10" s="22">
        <v>0</v>
      </c>
      <c r="G10" s="9">
        <v>0</v>
      </c>
      <c r="H10" s="50">
        <v>0</v>
      </c>
    </row>
    <row r="11" ht="16.9" customHeight="1" spans="1:8">
      <c r="A11" s="6"/>
      <c r="B11" s="38"/>
      <c r="C11" s="38"/>
      <c r="D11" s="38"/>
      <c r="E11" s="29" t="s">
        <v>2226</v>
      </c>
      <c r="F11" s="22">
        <v>0</v>
      </c>
      <c r="G11" s="9">
        <v>0</v>
      </c>
      <c r="H11" s="50">
        <v>0</v>
      </c>
    </row>
    <row r="12" ht="16.9" customHeight="1" spans="1:8">
      <c r="A12" s="6"/>
      <c r="B12" s="38"/>
      <c r="C12" s="38"/>
      <c r="D12" s="38"/>
      <c r="E12" s="29" t="s">
        <v>2227</v>
      </c>
      <c r="F12" s="22">
        <v>0</v>
      </c>
      <c r="G12" s="9">
        <v>0</v>
      </c>
      <c r="H12" s="50">
        <v>0</v>
      </c>
    </row>
    <row r="13" ht="16.9" customHeight="1" spans="1:8">
      <c r="A13" s="6"/>
      <c r="B13" s="38"/>
      <c r="C13" s="38"/>
      <c r="D13" s="38"/>
      <c r="E13" s="29" t="s">
        <v>2228</v>
      </c>
      <c r="F13" s="22">
        <v>0</v>
      </c>
      <c r="G13" s="9">
        <v>0</v>
      </c>
      <c r="H13" s="50">
        <v>0</v>
      </c>
    </row>
    <row r="14" ht="16.9" customHeight="1" spans="1:8">
      <c r="A14" s="6"/>
      <c r="B14" s="38"/>
      <c r="C14" s="38"/>
      <c r="D14" s="38"/>
      <c r="E14" s="29" t="s">
        <v>2229</v>
      </c>
      <c r="F14" s="22">
        <v>0</v>
      </c>
      <c r="G14" s="9">
        <v>0</v>
      </c>
      <c r="H14" s="50">
        <v>0</v>
      </c>
    </row>
    <row r="15" ht="17.1" customHeight="1" spans="1:8">
      <c r="A15" s="6"/>
      <c r="B15" s="38"/>
      <c r="C15" s="38"/>
      <c r="D15" s="38"/>
      <c r="E15" s="29" t="s">
        <v>2230</v>
      </c>
      <c r="F15" s="22">
        <v>0</v>
      </c>
      <c r="G15" s="9">
        <v>0</v>
      </c>
      <c r="H15" s="50">
        <v>0</v>
      </c>
    </row>
    <row r="16" s="56" customFormat="1" ht="16.9" customHeight="1" spans="1:8">
      <c r="A16" s="6"/>
      <c r="B16" s="38"/>
      <c r="C16" s="38"/>
      <c r="D16" s="38"/>
      <c r="E16" s="29" t="s">
        <v>2231</v>
      </c>
      <c r="F16" s="23">
        <v>0</v>
      </c>
      <c r="G16" s="9">
        <v>0</v>
      </c>
      <c r="H16" s="50">
        <v>0</v>
      </c>
    </row>
    <row r="17" ht="16.9" customHeight="1" spans="1:8">
      <c r="A17" s="6"/>
      <c r="B17" s="38"/>
      <c r="C17" s="38"/>
      <c r="D17" s="38"/>
      <c r="E17" s="29" t="s">
        <v>1866</v>
      </c>
      <c r="F17" s="22">
        <v>0</v>
      </c>
      <c r="G17" s="22">
        <v>0</v>
      </c>
      <c r="H17" s="50">
        <v>0</v>
      </c>
    </row>
    <row r="18" ht="16.9" customHeight="1" spans="1:8">
      <c r="A18" s="6"/>
      <c r="B18" s="38"/>
      <c r="C18" s="38"/>
      <c r="D18" s="38"/>
      <c r="E18" s="29" t="s">
        <v>2233</v>
      </c>
      <c r="F18" s="24">
        <v>0</v>
      </c>
      <c r="G18" s="9">
        <v>0</v>
      </c>
      <c r="H18" s="50">
        <v>0</v>
      </c>
    </row>
    <row r="19" ht="17.1" customHeight="1" spans="1:8">
      <c r="A19" s="6"/>
      <c r="B19" s="38"/>
      <c r="C19" s="38"/>
      <c r="D19" s="38"/>
      <c r="E19" s="29" t="s">
        <v>2234</v>
      </c>
      <c r="F19" s="22">
        <v>0</v>
      </c>
      <c r="G19" s="9">
        <v>0</v>
      </c>
      <c r="H19" s="50">
        <v>0</v>
      </c>
    </row>
    <row r="20" ht="17.1" customHeight="1" spans="1:8">
      <c r="A20" s="6"/>
      <c r="B20" s="38"/>
      <c r="C20" s="38"/>
      <c r="D20" s="38"/>
      <c r="E20" s="29" t="s">
        <v>2235</v>
      </c>
      <c r="F20" s="62">
        <v>0</v>
      </c>
      <c r="G20" s="50">
        <v>0</v>
      </c>
      <c r="H20" s="50">
        <v>0</v>
      </c>
    </row>
    <row r="21" ht="16.9" customHeight="1" spans="1:8">
      <c r="A21" s="46" t="s">
        <v>2236</v>
      </c>
      <c r="B21" s="50">
        <v>0</v>
      </c>
      <c r="C21" s="9">
        <v>0</v>
      </c>
      <c r="D21" s="50">
        <v>0</v>
      </c>
      <c r="E21" s="60" t="s">
        <v>2237</v>
      </c>
      <c r="F21" s="61">
        <f t="shared" ref="F21:H21" si="2">SUM(F22:F24)</f>
        <v>0</v>
      </c>
      <c r="G21" s="12">
        <f>SUM(G22:G24)</f>
        <v>0</v>
      </c>
      <c r="H21" s="48">
        <f>SUM(H22:H24)</f>
        <v>0</v>
      </c>
    </row>
    <row r="22" ht="16.9" customHeight="1" spans="1:8">
      <c r="A22" s="46"/>
      <c r="B22" s="53"/>
      <c r="C22" s="38"/>
      <c r="D22" s="53"/>
      <c r="E22" s="29" t="s">
        <v>2239</v>
      </c>
      <c r="F22" s="22">
        <v>0</v>
      </c>
      <c r="G22" s="9">
        <v>0</v>
      </c>
      <c r="H22" s="50">
        <v>0</v>
      </c>
    </row>
    <row r="23" ht="17.1" customHeight="1" spans="1:8">
      <c r="A23" s="46"/>
      <c r="B23" s="53"/>
      <c r="C23" s="38"/>
      <c r="D23" s="53"/>
      <c r="E23" s="29" t="s">
        <v>2245</v>
      </c>
      <c r="F23" s="22">
        <v>0</v>
      </c>
      <c r="G23" s="9">
        <v>0</v>
      </c>
      <c r="H23" s="50">
        <v>0</v>
      </c>
    </row>
    <row r="24" ht="17.1" customHeight="1" spans="1:8">
      <c r="A24" s="46"/>
      <c r="B24" s="53"/>
      <c r="C24" s="38"/>
      <c r="D24" s="53"/>
      <c r="E24" s="29" t="s">
        <v>2246</v>
      </c>
      <c r="F24" s="62">
        <v>0</v>
      </c>
      <c r="G24" s="50">
        <v>0</v>
      </c>
      <c r="H24" s="50">
        <v>0</v>
      </c>
    </row>
    <row r="25" ht="16.9" customHeight="1" spans="1:8">
      <c r="A25" s="46" t="s">
        <v>2247</v>
      </c>
      <c r="B25" s="9">
        <v>0</v>
      </c>
      <c r="C25" s="9">
        <v>0</v>
      </c>
      <c r="D25" s="50">
        <v>0</v>
      </c>
      <c r="E25" s="60" t="s">
        <v>2248</v>
      </c>
      <c r="F25" s="61">
        <f t="shared" ref="F25:H25" si="3">SUM(F26,F30:F31)</f>
        <v>0</v>
      </c>
      <c r="G25" s="12">
        <f>SUM(G26,G30:G31)</f>
        <v>0</v>
      </c>
      <c r="H25" s="48">
        <f>SUM(H26,H30:H31)</f>
        <v>0</v>
      </c>
    </row>
    <row r="26" ht="16.9" customHeight="1" spans="1:8">
      <c r="A26" s="6"/>
      <c r="B26" s="38"/>
      <c r="C26" s="38"/>
      <c r="D26" s="38"/>
      <c r="E26" s="29" t="s">
        <v>2250</v>
      </c>
      <c r="F26" s="61">
        <f t="shared" ref="F26:H26" si="4">SUM(F27:F29)</f>
        <v>0</v>
      </c>
      <c r="G26" s="12">
        <f>SUM(G27:G29)</f>
        <v>0</v>
      </c>
      <c r="H26" s="48">
        <f>SUM(H27:H29)</f>
        <v>0</v>
      </c>
    </row>
    <row r="27" ht="16.9" customHeight="1" spans="1:8">
      <c r="A27" s="6"/>
      <c r="B27" s="38"/>
      <c r="C27" s="38"/>
      <c r="D27" s="38"/>
      <c r="E27" s="29" t="s">
        <v>2217</v>
      </c>
      <c r="F27" s="22">
        <v>0</v>
      </c>
      <c r="G27" s="9">
        <v>0</v>
      </c>
      <c r="H27" s="50">
        <v>0</v>
      </c>
    </row>
    <row r="28" ht="16.9" customHeight="1" spans="1:8">
      <c r="A28" s="6"/>
      <c r="B28" s="63"/>
      <c r="C28" s="63"/>
      <c r="D28" s="64"/>
      <c r="E28" s="29" t="s">
        <v>2219</v>
      </c>
      <c r="F28" s="22">
        <v>0</v>
      </c>
      <c r="G28" s="9">
        <v>0</v>
      </c>
      <c r="H28" s="50">
        <v>0</v>
      </c>
    </row>
    <row r="29" ht="16.9" customHeight="1" spans="1:8">
      <c r="A29" s="6"/>
      <c r="B29" s="63"/>
      <c r="C29" s="63"/>
      <c r="D29" s="64"/>
      <c r="E29" s="29" t="s">
        <v>2251</v>
      </c>
      <c r="F29" s="22">
        <v>0</v>
      </c>
      <c r="G29" s="9">
        <v>0</v>
      </c>
      <c r="H29" s="50">
        <v>0</v>
      </c>
    </row>
    <row r="30" ht="17.1" customHeight="1" spans="1:8">
      <c r="A30" s="6"/>
      <c r="B30" s="63"/>
      <c r="C30" s="63"/>
      <c r="D30" s="64"/>
      <c r="E30" s="29" t="s">
        <v>2252</v>
      </c>
      <c r="F30" s="22">
        <v>0</v>
      </c>
      <c r="G30" s="9">
        <v>0</v>
      </c>
      <c r="H30" s="50">
        <v>0</v>
      </c>
    </row>
    <row r="31" ht="17.1" customHeight="1" spans="1:8">
      <c r="A31" s="6"/>
      <c r="B31" s="63"/>
      <c r="C31" s="63"/>
      <c r="D31" s="64"/>
      <c r="E31" s="29" t="s">
        <v>2253</v>
      </c>
      <c r="F31" s="62">
        <v>0</v>
      </c>
      <c r="G31" s="50">
        <v>0</v>
      </c>
      <c r="H31" s="50">
        <v>0</v>
      </c>
    </row>
    <row r="32" ht="16.9" customHeight="1" spans="1:8">
      <c r="A32" s="46" t="s">
        <v>2254</v>
      </c>
      <c r="B32" s="9">
        <v>0</v>
      </c>
      <c r="C32" s="9">
        <v>0</v>
      </c>
      <c r="D32" s="50">
        <v>0</v>
      </c>
      <c r="E32" s="60" t="s">
        <v>2255</v>
      </c>
      <c r="F32" s="61">
        <f t="shared" ref="F32:H32" si="5">SUM(F33:F35)</f>
        <v>0</v>
      </c>
      <c r="G32" s="12">
        <f>SUM(G33:G35)</f>
        <v>0</v>
      </c>
      <c r="H32" s="48">
        <f>SUM(H33:H35)</f>
        <v>0</v>
      </c>
    </row>
    <row r="33" ht="16.9" customHeight="1" spans="1:8">
      <c r="A33" s="46"/>
      <c r="B33" s="38"/>
      <c r="C33" s="38"/>
      <c r="D33" s="53"/>
      <c r="E33" s="29" t="s">
        <v>2257</v>
      </c>
      <c r="F33" s="22">
        <v>0</v>
      </c>
      <c r="G33" s="9">
        <v>0</v>
      </c>
      <c r="H33" s="50">
        <v>0</v>
      </c>
    </row>
    <row r="34" ht="17.1" customHeight="1" spans="1:8">
      <c r="A34" s="46"/>
      <c r="B34" s="38"/>
      <c r="C34" s="38"/>
      <c r="D34" s="53"/>
      <c r="E34" s="29" t="s">
        <v>2258</v>
      </c>
      <c r="F34" s="22">
        <v>0</v>
      </c>
      <c r="G34" s="9">
        <v>0</v>
      </c>
      <c r="H34" s="50">
        <v>0</v>
      </c>
    </row>
    <row r="35" ht="17.1" customHeight="1" spans="1:8">
      <c r="A35" s="46"/>
      <c r="B35" s="38"/>
      <c r="C35" s="38"/>
      <c r="D35" s="53"/>
      <c r="E35" s="29" t="s">
        <v>2259</v>
      </c>
      <c r="F35" s="62">
        <v>0</v>
      </c>
      <c r="G35" s="50">
        <v>0</v>
      </c>
      <c r="H35" s="50">
        <v>0</v>
      </c>
    </row>
    <row r="36" ht="16.9" customHeight="1" spans="1:8">
      <c r="A36" s="46" t="s">
        <v>2260</v>
      </c>
      <c r="B36" s="50">
        <v>0</v>
      </c>
      <c r="C36" s="9">
        <v>0</v>
      </c>
      <c r="D36" s="50">
        <v>0</v>
      </c>
      <c r="E36" s="60" t="s">
        <v>2261</v>
      </c>
      <c r="F36" s="61">
        <f t="shared" ref="F36:H36" si="6">SUM(F37:F39)</f>
        <v>0</v>
      </c>
      <c r="G36" s="12">
        <f>SUM(G37:G39)</f>
        <v>0</v>
      </c>
      <c r="H36" s="48">
        <f>SUM(H37:H39)</f>
        <v>0</v>
      </c>
    </row>
    <row r="37" ht="17.1" customHeight="1" spans="1:8">
      <c r="A37" s="46"/>
      <c r="B37" s="53"/>
      <c r="C37" s="38"/>
      <c r="D37" s="53"/>
      <c r="E37" s="29" t="s">
        <v>2264</v>
      </c>
      <c r="F37" s="22">
        <v>0</v>
      </c>
      <c r="G37" s="9">
        <v>0</v>
      </c>
      <c r="H37" s="50">
        <v>0</v>
      </c>
    </row>
    <row r="38" ht="17.1" customHeight="1" spans="1:8">
      <c r="A38" s="46"/>
      <c r="B38" s="53"/>
      <c r="C38" s="38"/>
      <c r="D38" s="53"/>
      <c r="E38" s="29" t="s">
        <v>2273</v>
      </c>
      <c r="F38" s="22">
        <v>0</v>
      </c>
      <c r="G38" s="9">
        <v>0</v>
      </c>
      <c r="H38" s="50">
        <v>0</v>
      </c>
    </row>
    <row r="39" ht="17.1" customHeight="1" spans="1:8">
      <c r="A39" s="46"/>
      <c r="B39" s="53"/>
      <c r="C39" s="38"/>
      <c r="D39" s="53"/>
      <c r="E39" s="29" t="s">
        <v>2274</v>
      </c>
      <c r="F39" s="62">
        <v>0</v>
      </c>
      <c r="G39" s="50">
        <v>0</v>
      </c>
      <c r="H39" s="50">
        <v>0</v>
      </c>
    </row>
    <row r="40" ht="16.9" customHeight="1" spans="1:8">
      <c r="A40" s="46" t="s">
        <v>2275</v>
      </c>
      <c r="B40" s="50">
        <v>0</v>
      </c>
      <c r="C40" s="9">
        <v>0</v>
      </c>
      <c r="D40" s="50">
        <v>0</v>
      </c>
      <c r="E40" s="60" t="s">
        <v>2276</v>
      </c>
      <c r="F40" s="61">
        <f t="shared" ref="F40:H40" si="7">SUM(F41:F43)</f>
        <v>0</v>
      </c>
      <c r="G40" s="12">
        <f>SUM(G41:G43)</f>
        <v>0</v>
      </c>
      <c r="H40" s="48">
        <f>SUM(H41:H43)</f>
        <v>0</v>
      </c>
    </row>
    <row r="41" ht="16.9" customHeight="1" spans="1:8">
      <c r="A41" s="46"/>
      <c r="B41" s="53"/>
      <c r="C41" s="38"/>
      <c r="D41" s="53"/>
      <c r="E41" s="29" t="s">
        <v>2278</v>
      </c>
      <c r="F41" s="22">
        <v>0</v>
      </c>
      <c r="G41" s="9">
        <v>0</v>
      </c>
      <c r="H41" s="50">
        <v>0</v>
      </c>
    </row>
    <row r="42" ht="17.1" customHeight="1" spans="1:8">
      <c r="A42" s="46"/>
      <c r="B42" s="53"/>
      <c r="C42" s="38"/>
      <c r="D42" s="53"/>
      <c r="E42" s="29" t="s">
        <v>2280</v>
      </c>
      <c r="F42" s="22">
        <v>0</v>
      </c>
      <c r="G42" s="9">
        <v>0</v>
      </c>
      <c r="H42" s="50">
        <v>0</v>
      </c>
    </row>
    <row r="43" ht="17.1" customHeight="1" spans="1:8">
      <c r="A43" s="46"/>
      <c r="B43" s="53"/>
      <c r="C43" s="38"/>
      <c r="D43" s="53"/>
      <c r="E43" s="29" t="s">
        <v>2281</v>
      </c>
      <c r="F43" s="62">
        <v>0</v>
      </c>
      <c r="G43" s="50">
        <v>0</v>
      </c>
      <c r="H43" s="50">
        <v>0</v>
      </c>
    </row>
    <row r="44" ht="16.9" customHeight="1" spans="1:8">
      <c r="A44" s="65" t="s">
        <v>2349</v>
      </c>
      <c r="B44" s="9">
        <v>0</v>
      </c>
      <c r="C44" s="9">
        <v>0</v>
      </c>
      <c r="D44" s="50">
        <v>0</v>
      </c>
      <c r="E44" s="60" t="s">
        <v>2350</v>
      </c>
      <c r="F44" s="61">
        <f t="shared" ref="F44:H44" si="8">SUM(F45:F47)</f>
        <v>0</v>
      </c>
      <c r="G44" s="12">
        <f>SUM(G45:G47)</f>
        <v>0</v>
      </c>
      <c r="H44" s="48">
        <f>SUM(H45:H47)</f>
        <v>0</v>
      </c>
    </row>
    <row r="45" ht="17.1" customHeight="1" spans="1:8">
      <c r="A45" s="65"/>
      <c r="B45" s="38"/>
      <c r="C45" s="38"/>
      <c r="D45" s="53"/>
      <c r="E45" s="29" t="s">
        <v>2351</v>
      </c>
      <c r="F45" s="22">
        <v>0</v>
      </c>
      <c r="G45" s="9">
        <v>0</v>
      </c>
      <c r="H45" s="50">
        <v>0</v>
      </c>
    </row>
    <row r="46" ht="17.1" customHeight="1" spans="1:8">
      <c r="A46" s="65"/>
      <c r="B46" s="38"/>
      <c r="C46" s="38"/>
      <c r="D46" s="53"/>
      <c r="E46" s="29" t="s">
        <v>2355</v>
      </c>
      <c r="F46" s="22">
        <v>0</v>
      </c>
      <c r="G46" s="9">
        <v>0</v>
      </c>
      <c r="H46" s="50">
        <v>0</v>
      </c>
    </row>
    <row r="47" ht="17.1" customHeight="1" spans="1:8">
      <c r="A47" s="65"/>
      <c r="B47" s="38"/>
      <c r="C47" s="38"/>
      <c r="D47" s="53"/>
      <c r="E47" s="29" t="s">
        <v>2356</v>
      </c>
      <c r="F47" s="62">
        <v>0</v>
      </c>
      <c r="G47" s="50">
        <v>0</v>
      </c>
      <c r="H47" s="50">
        <v>0</v>
      </c>
    </row>
    <row r="48" ht="16.9" customHeight="1" spans="1:8">
      <c r="A48" s="60" t="s">
        <v>2464</v>
      </c>
      <c r="B48" s="50">
        <v>0</v>
      </c>
      <c r="C48" s="9">
        <v>0</v>
      </c>
      <c r="D48" s="50">
        <v>0</v>
      </c>
      <c r="E48" s="60" t="s">
        <v>2465</v>
      </c>
      <c r="F48" s="61">
        <f t="shared" ref="F48:H48" si="9">SUM(F49:F51)</f>
        <v>0</v>
      </c>
      <c r="G48" s="12">
        <f>SUM(G49:G51)</f>
        <v>0</v>
      </c>
      <c r="H48" s="48">
        <f>SUM(H49:H51)</f>
        <v>0</v>
      </c>
    </row>
    <row r="49" ht="16.9" customHeight="1" spans="1:8">
      <c r="A49" s="60"/>
      <c r="B49" s="53"/>
      <c r="C49" s="38"/>
      <c r="D49" s="53"/>
      <c r="E49" s="29" t="s">
        <v>2468</v>
      </c>
      <c r="F49" s="22">
        <v>0</v>
      </c>
      <c r="G49" s="9">
        <v>0</v>
      </c>
      <c r="H49" s="50">
        <v>0</v>
      </c>
    </row>
    <row r="50" ht="17.1" customHeight="1" spans="1:8">
      <c r="A50" s="60"/>
      <c r="B50" s="53"/>
      <c r="C50" s="38"/>
      <c r="D50" s="53"/>
      <c r="E50" s="29" t="s">
        <v>2483</v>
      </c>
      <c r="F50" s="22">
        <v>0</v>
      </c>
      <c r="G50" s="9">
        <v>0</v>
      </c>
      <c r="H50" s="50">
        <v>0</v>
      </c>
    </row>
    <row r="51" ht="17.1" customHeight="1" spans="1:8">
      <c r="A51" s="60"/>
      <c r="B51" s="53"/>
      <c r="C51" s="38"/>
      <c r="D51" s="53"/>
      <c r="E51" s="29" t="s">
        <v>2484</v>
      </c>
      <c r="F51" s="62">
        <v>0</v>
      </c>
      <c r="G51" s="50">
        <v>0</v>
      </c>
      <c r="H51" s="50">
        <v>0</v>
      </c>
    </row>
    <row r="52" ht="16.9" customHeight="1" spans="1:8">
      <c r="A52" s="46" t="s">
        <v>2759</v>
      </c>
      <c r="B52" s="50">
        <v>0</v>
      </c>
      <c r="C52" s="9">
        <v>0</v>
      </c>
      <c r="D52" s="50">
        <v>0</v>
      </c>
      <c r="E52" s="60" t="s">
        <v>2760</v>
      </c>
      <c r="F52" s="61">
        <f t="shared" ref="F52:H52" si="10">SUM(F53:F55)</f>
        <v>0</v>
      </c>
      <c r="G52" s="12">
        <f>SUM(G53:G55)</f>
        <v>0</v>
      </c>
      <c r="H52" s="48">
        <f>SUM(H53:H55)</f>
        <v>0</v>
      </c>
    </row>
    <row r="53" ht="17.1" customHeight="1" spans="1:8">
      <c r="A53" s="18"/>
      <c r="B53" s="34"/>
      <c r="C53" s="34"/>
      <c r="D53" s="34"/>
      <c r="E53" s="27" t="s">
        <v>2761</v>
      </c>
      <c r="F53" s="22">
        <v>0</v>
      </c>
      <c r="G53" s="9">
        <v>0</v>
      </c>
      <c r="H53" s="50">
        <v>0</v>
      </c>
    </row>
    <row r="54" ht="17.1" customHeight="1" spans="1:8">
      <c r="A54" s="18"/>
      <c r="B54" s="34"/>
      <c r="C54" s="34"/>
      <c r="D54" s="34"/>
      <c r="E54" s="27" t="s">
        <v>2762</v>
      </c>
      <c r="F54" s="22">
        <v>0</v>
      </c>
      <c r="G54" s="9">
        <v>0</v>
      </c>
      <c r="H54" s="50">
        <v>0</v>
      </c>
    </row>
    <row r="55" ht="17.1" customHeight="1" spans="1:8">
      <c r="A55" s="18"/>
      <c r="B55" s="34"/>
      <c r="C55" s="66"/>
      <c r="D55" s="67"/>
      <c r="E55" s="27" t="s">
        <v>2763</v>
      </c>
      <c r="F55" s="68">
        <v>0</v>
      </c>
      <c r="G55" s="69">
        <v>0</v>
      </c>
      <c r="H55" s="69">
        <v>0</v>
      </c>
    </row>
    <row r="56" ht="17.1" customHeight="1" spans="1:8">
      <c r="A56" s="4" t="s">
        <v>2155</v>
      </c>
      <c r="B56" s="12">
        <f t="shared" ref="B56:H56" si="11">SUM(B5,B21,B25,B32,B36,B40,B44,B48,B52)</f>
        <v>0</v>
      </c>
      <c r="C56" s="12">
        <f>SUM(C5,C21,C25,C32,C36,C40,C44,C48,C52)</f>
        <v>0</v>
      </c>
      <c r="D56" s="48">
        <f>SUM(D5,D21,D25,D32,D36,D40,D44,D48,D52)</f>
        <v>0</v>
      </c>
      <c r="E56" s="45" t="s">
        <v>2156</v>
      </c>
      <c r="F56" s="61">
        <f>SUM(F5,F21,F25,F32,F36,F40,F44,F48,F52)</f>
        <v>0</v>
      </c>
      <c r="G56" s="12">
        <f>SUM(G5,G21,G25,G32,G36,G40,G44,G48,G52)</f>
        <v>0</v>
      </c>
      <c r="H56" s="48">
        <f>SUM(H5,H21,H25,H32,H36,H40,H44,H48,H52)</f>
        <v>0</v>
      </c>
    </row>
    <row r="57" ht="17.1" customHeight="1" spans="1:8">
      <c r="A57" s="49" t="s">
        <v>1944</v>
      </c>
      <c r="B57" s="54"/>
      <c r="C57" s="9">
        <v>0</v>
      </c>
      <c r="D57" s="50">
        <v>0</v>
      </c>
      <c r="E57" s="49" t="s">
        <v>2017</v>
      </c>
      <c r="F57" s="70"/>
      <c r="G57" s="19">
        <v>0</v>
      </c>
      <c r="H57" s="50">
        <v>0</v>
      </c>
    </row>
    <row r="58" ht="17.1" customHeight="1" spans="1:8">
      <c r="A58" s="49" t="s">
        <v>2148</v>
      </c>
      <c r="B58" s="54"/>
      <c r="C58" s="9">
        <v>0</v>
      </c>
      <c r="D58" s="50">
        <v>0</v>
      </c>
      <c r="E58" s="49"/>
      <c r="F58" s="70"/>
      <c r="G58" s="39"/>
      <c r="H58" s="71"/>
    </row>
    <row r="59" ht="17.1" customHeight="1" spans="1:8">
      <c r="A59" s="46" t="s">
        <v>2027</v>
      </c>
      <c r="B59" s="54"/>
      <c r="C59" s="9">
        <v>0</v>
      </c>
      <c r="D59" s="50">
        <v>0</v>
      </c>
      <c r="E59" s="49"/>
      <c r="F59" s="70"/>
      <c r="G59" s="66"/>
      <c r="H59" s="67"/>
    </row>
    <row r="60" ht="17.1" customHeight="1" spans="1:8">
      <c r="A60" s="46" t="s">
        <v>2106</v>
      </c>
      <c r="B60" s="54"/>
      <c r="C60" s="19">
        <v>0</v>
      </c>
      <c r="D60" s="50">
        <v>0</v>
      </c>
      <c r="E60" s="49" t="s">
        <v>2029</v>
      </c>
      <c r="F60" s="70"/>
      <c r="G60" s="9">
        <v>0</v>
      </c>
      <c r="H60" s="50">
        <v>0</v>
      </c>
    </row>
    <row r="61" ht="16.9" customHeight="1" spans="1:8">
      <c r="A61" s="46" t="s">
        <v>2756</v>
      </c>
      <c r="B61" s="54"/>
      <c r="C61" s="14">
        <v>0</v>
      </c>
      <c r="D61" s="72">
        <v>0</v>
      </c>
      <c r="E61" s="49" t="s">
        <v>2034</v>
      </c>
      <c r="F61" s="73"/>
      <c r="G61" s="13">
        <v>0</v>
      </c>
      <c r="H61" s="72">
        <v>0</v>
      </c>
    </row>
    <row r="62" ht="16.9" customHeight="1" spans="1:8">
      <c r="A62" s="46"/>
      <c r="B62" s="54"/>
      <c r="C62" s="39"/>
      <c r="D62" s="53"/>
      <c r="E62" s="49" t="s">
        <v>2153</v>
      </c>
      <c r="F62" s="73"/>
      <c r="G62" s="9">
        <v>0</v>
      </c>
      <c r="H62" s="50">
        <v>0</v>
      </c>
    </row>
    <row r="63" ht="16.9" customHeight="1" spans="1:8">
      <c r="A63" s="46"/>
      <c r="B63" s="54"/>
      <c r="C63" s="39"/>
      <c r="D63" s="53"/>
      <c r="E63" s="49" t="s">
        <v>2077</v>
      </c>
      <c r="F63" s="70"/>
      <c r="G63" s="12">
        <f>C64-G56-G57-G60-G61-G62</f>
        <v>0</v>
      </c>
      <c r="H63" s="48">
        <f>D64-H56-H57-H60-H61-H62</f>
        <v>0</v>
      </c>
    </row>
    <row r="64" ht="17.1" customHeight="1" spans="1:8">
      <c r="A64" s="4" t="s">
        <v>2080</v>
      </c>
      <c r="B64" s="54"/>
      <c r="C64" s="12">
        <f>SUM(C56:C61)</f>
        <v>0</v>
      </c>
      <c r="D64" s="48">
        <f>SUM(D56:D61)</f>
        <v>0</v>
      </c>
      <c r="E64" s="4" t="s">
        <v>2081</v>
      </c>
      <c r="F64" s="70"/>
      <c r="G64" s="12">
        <f>SUM(G56:G57,G60:G63)</f>
        <v>0</v>
      </c>
      <c r="H64" s="48">
        <f>SUM(H56:H57,H60:H63)</f>
        <v>0</v>
      </c>
    </row>
  </sheetData>
  <mergeCells count="3">
    <mergeCell ref="A1:H1"/>
    <mergeCell ref="A2:H2"/>
    <mergeCell ref="A3:H3"/>
  </mergeCells>
  <printOptions horizontalCentered="1" verticalCentered="1" gridLines="1"/>
  <pageMargins left="3" right="2" top="1" bottom="1" header="0" footer="0"/>
  <pageSetup paperSize="1" scale="90" orientation="landscape" blackAndWhite="1"/>
  <headerFooter alignWithMargins="0">
    <oddHeader>&amp;C@$</oddHeader>
    <oddFooter>&amp;C@$</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5"/>
  <sheetViews>
    <sheetView showGridLines="0" showZeros="0" workbookViewId="0">
      <selection activeCell="H13" sqref="H13"/>
    </sheetView>
  </sheetViews>
  <sheetFormatPr defaultColWidth="9.125" defaultRowHeight="14.25" outlineLevelCol="7"/>
  <cols>
    <col min="1" max="1" width="29.875" style="52" customWidth="1"/>
    <col min="2" max="4" width="14.5" style="52" customWidth="1"/>
    <col min="5" max="5" width="28.5" style="52" customWidth="1"/>
    <col min="6" max="6" width="14.375" style="52" customWidth="1"/>
    <col min="7" max="7" width="14.625" style="52" customWidth="1"/>
    <col min="8" max="8" width="14.375" style="52" customWidth="1"/>
  </cols>
  <sheetData>
    <row r="1" s="52" customFormat="1" ht="35.25" customHeight="1" spans="1:8">
      <c r="A1" s="2" t="s">
        <v>2764</v>
      </c>
      <c r="B1" s="2"/>
      <c r="C1" s="2"/>
      <c r="D1" s="2"/>
      <c r="E1" s="2"/>
      <c r="F1" s="2"/>
      <c r="G1" s="2"/>
      <c r="H1" s="2"/>
    </row>
    <row r="2" s="52" customFormat="1" ht="17.1" customHeight="1" spans="1:8">
      <c r="A2" s="3" t="s">
        <v>82</v>
      </c>
      <c r="B2" s="3"/>
      <c r="C2" s="3"/>
      <c r="D2" s="3"/>
      <c r="E2" s="3"/>
      <c r="F2" s="3"/>
      <c r="G2" s="3"/>
      <c r="H2" s="3"/>
    </row>
    <row r="3" s="52" customFormat="1" ht="17.1" customHeight="1" spans="1:8">
      <c r="A3" s="3" t="s">
        <v>849</v>
      </c>
      <c r="B3" s="3"/>
      <c r="C3" s="3"/>
      <c r="D3" s="3"/>
      <c r="E3" s="3"/>
      <c r="F3" s="3"/>
      <c r="G3" s="3"/>
      <c r="H3" s="3"/>
    </row>
    <row r="4" s="52" customFormat="1" ht="34.5" customHeight="1" spans="1:8">
      <c r="A4" s="4" t="s">
        <v>1942</v>
      </c>
      <c r="B4" s="4" t="s">
        <v>2085</v>
      </c>
      <c r="C4" s="4" t="s">
        <v>92</v>
      </c>
      <c r="D4" s="45" t="s">
        <v>2706</v>
      </c>
      <c r="E4" s="4" t="s">
        <v>1942</v>
      </c>
      <c r="F4" s="4" t="s">
        <v>2085</v>
      </c>
      <c r="G4" s="4" t="s">
        <v>92</v>
      </c>
      <c r="H4" s="45" t="s">
        <v>2706</v>
      </c>
    </row>
    <row r="5" s="52" customFormat="1" ht="16.9" customHeight="1" spans="1:8">
      <c r="A5" s="27" t="s">
        <v>2765</v>
      </c>
      <c r="B5" s="9">
        <v>0</v>
      </c>
      <c r="C5" s="9">
        <v>0</v>
      </c>
      <c r="D5" s="50">
        <v>0</v>
      </c>
      <c r="E5" s="27" t="s">
        <v>2766</v>
      </c>
      <c r="F5" s="9">
        <v>0</v>
      </c>
      <c r="G5" s="9">
        <v>0</v>
      </c>
      <c r="H5" s="50">
        <v>0</v>
      </c>
    </row>
    <row r="6" s="52" customFormat="1" ht="16.9" customHeight="1" spans="1:8">
      <c r="A6" s="27" t="s">
        <v>2767</v>
      </c>
      <c r="B6" s="9">
        <v>0</v>
      </c>
      <c r="C6" s="9">
        <v>0</v>
      </c>
      <c r="D6" s="50">
        <v>0</v>
      </c>
      <c r="E6" s="27" t="s">
        <v>2768</v>
      </c>
      <c r="F6" s="9">
        <v>0</v>
      </c>
      <c r="G6" s="9">
        <v>0</v>
      </c>
      <c r="H6" s="50">
        <v>0</v>
      </c>
    </row>
    <row r="7" s="52" customFormat="1" ht="16.9" customHeight="1" spans="1:8">
      <c r="A7" s="27" t="s">
        <v>2769</v>
      </c>
      <c r="B7" s="9">
        <v>0</v>
      </c>
      <c r="C7" s="9">
        <v>0</v>
      </c>
      <c r="D7" s="50">
        <v>0</v>
      </c>
      <c r="E7" s="27" t="s">
        <v>2770</v>
      </c>
      <c r="F7" s="9">
        <v>0</v>
      </c>
      <c r="G7" s="9">
        <v>0</v>
      </c>
      <c r="H7" s="50">
        <v>0</v>
      </c>
    </row>
    <row r="8" s="52" customFormat="1" ht="16.9" customHeight="1" spans="1:8">
      <c r="A8" s="27" t="s">
        <v>2771</v>
      </c>
      <c r="B8" s="9">
        <v>0</v>
      </c>
      <c r="C8" s="9">
        <v>0</v>
      </c>
      <c r="D8" s="50">
        <v>0</v>
      </c>
      <c r="E8" s="27" t="s">
        <v>2772</v>
      </c>
      <c r="F8" s="9">
        <v>0</v>
      </c>
      <c r="G8" s="9">
        <v>0</v>
      </c>
      <c r="H8" s="50">
        <v>0</v>
      </c>
    </row>
    <row r="9" s="52" customFormat="1" ht="16.9" customHeight="1" spans="1:8">
      <c r="A9" s="27" t="s">
        <v>2773</v>
      </c>
      <c r="B9" s="9">
        <v>0</v>
      </c>
      <c r="C9" s="9">
        <v>0</v>
      </c>
      <c r="D9" s="50">
        <v>0</v>
      </c>
      <c r="E9" s="27" t="s">
        <v>2774</v>
      </c>
      <c r="F9" s="9">
        <v>0</v>
      </c>
      <c r="G9" s="9">
        <v>0</v>
      </c>
      <c r="H9" s="50">
        <v>0</v>
      </c>
    </row>
    <row r="10" s="52" customFormat="1" ht="16.9" customHeight="1" spans="1:8">
      <c r="A10" s="4" t="s">
        <v>2536</v>
      </c>
      <c r="B10" s="12">
        <f t="shared" ref="B10:H10" si="0">SUM(B5:B9)</f>
        <v>0</v>
      </c>
      <c r="C10" s="12">
        <f>SUM(C5:C9)</f>
        <v>0</v>
      </c>
      <c r="D10" s="48">
        <f>SUM(D5:D9)</f>
        <v>0</v>
      </c>
      <c r="E10" s="4" t="s">
        <v>2537</v>
      </c>
      <c r="F10" s="12">
        <f>SUM(F5:F9)</f>
        <v>0</v>
      </c>
      <c r="G10" s="12">
        <f>SUM(G5:G9)</f>
        <v>0</v>
      </c>
      <c r="H10" s="48">
        <f>SUM(H5:H9)</f>
        <v>0</v>
      </c>
    </row>
    <row r="11" s="52" customFormat="1" ht="16.9" customHeight="1" spans="1:8">
      <c r="A11" s="46" t="s">
        <v>1944</v>
      </c>
      <c r="B11" s="34"/>
      <c r="C11" s="9">
        <v>0</v>
      </c>
      <c r="D11" s="50">
        <v>0</v>
      </c>
      <c r="E11" s="4"/>
      <c r="F11" s="38"/>
      <c r="G11" s="38"/>
      <c r="H11" s="53"/>
    </row>
    <row r="12" s="52" customFormat="1" ht="16.9" customHeight="1" spans="1:8">
      <c r="A12" s="46" t="s">
        <v>2027</v>
      </c>
      <c r="B12" s="54"/>
      <c r="C12" s="9">
        <v>0</v>
      </c>
      <c r="D12" s="50">
        <v>0</v>
      </c>
      <c r="E12" s="4"/>
      <c r="F12" s="38"/>
      <c r="G12" s="38"/>
      <c r="H12" s="53"/>
    </row>
    <row r="13" s="52" customFormat="1" ht="16.9" customHeight="1" spans="1:8">
      <c r="A13" s="46"/>
      <c r="B13" s="54"/>
      <c r="C13" s="38"/>
      <c r="D13" s="53"/>
      <c r="E13" s="55" t="s">
        <v>2029</v>
      </c>
      <c r="F13" s="54"/>
      <c r="G13" s="50">
        <v>0</v>
      </c>
      <c r="H13" s="50">
        <v>0</v>
      </c>
    </row>
    <row r="14" s="52" customFormat="1" ht="16.9" customHeight="1" spans="1:8">
      <c r="A14" s="46"/>
      <c r="B14" s="54"/>
      <c r="C14" s="38"/>
      <c r="D14" s="53"/>
      <c r="E14" s="46" t="s">
        <v>2077</v>
      </c>
      <c r="F14" s="54"/>
      <c r="G14" s="12">
        <f>C15-G10-G13</f>
        <v>0</v>
      </c>
      <c r="H14" s="48">
        <f>D15-H10-H13</f>
        <v>0</v>
      </c>
    </row>
    <row r="15" s="52" customFormat="1" ht="16.9" customHeight="1" spans="1:8">
      <c r="A15" s="4" t="s">
        <v>2080</v>
      </c>
      <c r="B15" s="54"/>
      <c r="C15" s="12">
        <f>C10+C11+C12</f>
        <v>0</v>
      </c>
      <c r="D15" s="48">
        <f>D10+D11+D12</f>
        <v>0</v>
      </c>
      <c r="E15" s="4" t="s">
        <v>2081</v>
      </c>
      <c r="F15" s="54"/>
      <c r="G15" s="12">
        <f>G10+G13+G14</f>
        <v>0</v>
      </c>
      <c r="H15" s="48">
        <f>H10+H13+H14</f>
        <v>0</v>
      </c>
    </row>
  </sheetData>
  <mergeCells count="3">
    <mergeCell ref="A1:H1"/>
    <mergeCell ref="A2:H2"/>
    <mergeCell ref="A3:H3"/>
  </mergeCells>
  <printOptions horizontalCentered="1" gridLines="1"/>
  <pageMargins left="3" right="2" top="1" bottom="1" header="0" footer="0"/>
  <pageSetup paperSize="1" scale="70" orientation="landscape" blackAndWhite="1"/>
  <headerFooter alignWithMargins="0">
    <oddHeader>&amp;C@$</oddHeader>
    <oddFooter>&amp;C@&amp;- &amp;P&amp;-$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S27"/>
  <sheetViews>
    <sheetView showGridLines="0" showZeros="0" workbookViewId="0">
      <selection activeCell="S27" sqref="S27"/>
    </sheetView>
  </sheetViews>
  <sheetFormatPr defaultColWidth="9.125" defaultRowHeight="14.25"/>
  <cols>
    <col min="1" max="1" width="49.375" customWidth="1"/>
    <col min="2" max="19" width="12.625" customWidth="1"/>
  </cols>
  <sheetData>
    <row r="1" ht="33.95" customHeight="1" spans="1:19">
      <c r="A1" s="2" t="s">
        <v>2775</v>
      </c>
      <c r="B1" s="2"/>
      <c r="C1" s="2"/>
      <c r="D1" s="2"/>
      <c r="E1" s="2"/>
      <c r="F1" s="2"/>
      <c r="G1" s="2"/>
      <c r="H1" s="2"/>
      <c r="I1" s="2"/>
      <c r="J1" s="2"/>
      <c r="K1" s="2"/>
      <c r="L1" s="2"/>
      <c r="M1" s="2"/>
      <c r="N1" s="2"/>
      <c r="O1" s="2"/>
      <c r="P1" s="2"/>
      <c r="Q1" s="2"/>
      <c r="R1" s="2"/>
      <c r="S1" s="2"/>
    </row>
    <row r="2" ht="16.9" customHeight="1" spans="1:19">
      <c r="A2" s="3" t="s">
        <v>84</v>
      </c>
      <c r="B2" s="3"/>
      <c r="C2" s="3"/>
      <c r="D2" s="3"/>
      <c r="E2" s="3"/>
      <c r="F2" s="3"/>
      <c r="G2" s="3"/>
      <c r="H2" s="3"/>
      <c r="I2" s="3"/>
      <c r="J2" s="3"/>
      <c r="K2" s="3"/>
      <c r="L2" s="3"/>
      <c r="M2" s="3"/>
      <c r="N2" s="3"/>
      <c r="O2" s="3"/>
      <c r="P2" s="3"/>
      <c r="Q2" s="3"/>
      <c r="R2" s="3"/>
      <c r="S2" s="3"/>
    </row>
    <row r="3" ht="16.9" customHeight="1" spans="1:19">
      <c r="A3" s="3" t="s">
        <v>2776</v>
      </c>
      <c r="B3" s="3"/>
      <c r="C3" s="3"/>
      <c r="D3" s="3"/>
      <c r="E3" s="3"/>
      <c r="F3" s="3"/>
      <c r="G3" s="3"/>
      <c r="H3" s="3"/>
      <c r="I3" s="3"/>
      <c r="J3" s="3"/>
      <c r="K3" s="3"/>
      <c r="L3" s="3"/>
      <c r="M3" s="3"/>
      <c r="N3" s="3"/>
      <c r="O3" s="3"/>
      <c r="P3" s="3"/>
      <c r="Q3" s="3"/>
      <c r="R3" s="3"/>
      <c r="S3" s="3"/>
    </row>
    <row r="4" ht="16.9" customHeight="1" spans="1:19">
      <c r="A4" s="45" t="s">
        <v>1942</v>
      </c>
      <c r="B4" s="45" t="s">
        <v>2777</v>
      </c>
      <c r="C4" s="4" t="s">
        <v>2778</v>
      </c>
      <c r="D4" s="4"/>
      <c r="E4" s="4"/>
      <c r="F4" s="4"/>
      <c r="G4" s="46" t="s">
        <v>2779</v>
      </c>
      <c r="H4" s="46"/>
      <c r="I4" s="46"/>
      <c r="J4" s="46"/>
      <c r="K4" s="46"/>
      <c r="L4" s="46"/>
      <c r="M4" s="46"/>
      <c r="N4" s="46"/>
      <c r="O4" s="46"/>
      <c r="P4" s="46"/>
      <c r="Q4" s="46"/>
      <c r="R4" s="46"/>
      <c r="S4" s="45" t="s">
        <v>2780</v>
      </c>
    </row>
    <row r="5" ht="16.9" customHeight="1" spans="1:19">
      <c r="A5" s="45"/>
      <c r="B5" s="45"/>
      <c r="C5" s="4" t="s">
        <v>2620</v>
      </c>
      <c r="D5" s="4" t="s">
        <v>2781</v>
      </c>
      <c r="E5" s="4" t="s">
        <v>2782</v>
      </c>
      <c r="F5" s="4" t="s">
        <v>2783</v>
      </c>
      <c r="G5" s="4" t="s">
        <v>2784</v>
      </c>
      <c r="H5" s="4"/>
      <c r="I5" s="4"/>
      <c r="J5" s="4"/>
      <c r="K5" s="45" t="s">
        <v>2785</v>
      </c>
      <c r="L5" s="45"/>
      <c r="M5" s="45"/>
      <c r="N5" s="45"/>
      <c r="O5" s="4" t="s">
        <v>2786</v>
      </c>
      <c r="P5" s="4"/>
      <c r="Q5" s="4"/>
      <c r="R5" s="4"/>
      <c r="S5" s="45"/>
    </row>
    <row r="6" ht="16.9" customHeight="1" spans="1:19">
      <c r="A6" s="47"/>
      <c r="B6" s="47"/>
      <c r="C6" s="17"/>
      <c r="D6" s="17"/>
      <c r="E6" s="17"/>
      <c r="F6" s="17"/>
      <c r="G6" s="17" t="s">
        <v>2088</v>
      </c>
      <c r="H6" s="17" t="s">
        <v>2781</v>
      </c>
      <c r="I6" s="17" t="s">
        <v>2782</v>
      </c>
      <c r="J6" s="17" t="s">
        <v>2783</v>
      </c>
      <c r="K6" s="47" t="s">
        <v>2088</v>
      </c>
      <c r="L6" s="47" t="s">
        <v>2781</v>
      </c>
      <c r="M6" s="47" t="s">
        <v>2782</v>
      </c>
      <c r="N6" s="47" t="s">
        <v>2783</v>
      </c>
      <c r="O6" s="47" t="s">
        <v>2088</v>
      </c>
      <c r="P6" s="47" t="s">
        <v>2781</v>
      </c>
      <c r="Q6" s="47" t="s">
        <v>2782</v>
      </c>
      <c r="R6" s="47" t="s">
        <v>2783</v>
      </c>
      <c r="S6" s="47"/>
    </row>
    <row r="7" ht="16.9" customHeight="1" spans="1:19">
      <c r="A7" s="4" t="s">
        <v>2787</v>
      </c>
      <c r="B7" s="48">
        <f t="shared" ref="B7:F7" si="0">SUM(B8:B27)</f>
        <v>0</v>
      </c>
      <c r="C7" s="12">
        <f>SUM(C8:C27)</f>
        <v>3553</v>
      </c>
      <c r="D7" s="12">
        <f>SUM(D8:D27)</f>
        <v>3018</v>
      </c>
      <c r="E7" s="12">
        <f>SUM(E8:E27)</f>
        <v>7</v>
      </c>
      <c r="F7" s="12">
        <f>SUM(F8:F27)</f>
        <v>528</v>
      </c>
      <c r="G7" s="12">
        <f t="shared" ref="G7:G27" si="1">SUM(H7:J7)</f>
        <v>166</v>
      </c>
      <c r="H7" s="12">
        <f t="shared" ref="H7:J7" si="2">SUM(H8:H27)</f>
        <v>131</v>
      </c>
      <c r="I7" s="12">
        <f>SUM(I8:I27)</f>
        <v>4</v>
      </c>
      <c r="J7" s="12">
        <f>SUM(J8:J27)</f>
        <v>31</v>
      </c>
      <c r="K7" s="12">
        <f t="shared" ref="K7:K27" si="3">SUM(L7:N7)</f>
        <v>3341</v>
      </c>
      <c r="L7" s="12">
        <f t="shared" ref="L7:N7" si="4">SUM(L8:L27)</f>
        <v>2872</v>
      </c>
      <c r="M7" s="12">
        <f>SUM(M8:M27)</f>
        <v>3</v>
      </c>
      <c r="N7" s="12">
        <f>SUM(N8:N27)</f>
        <v>466</v>
      </c>
      <c r="O7" s="12">
        <f t="shared" ref="O7:O27" si="5">SUM(P7:R7)</f>
        <v>46</v>
      </c>
      <c r="P7" s="12">
        <f t="shared" ref="P7:S7" si="6">SUM(P8:P27)</f>
        <v>15</v>
      </c>
      <c r="Q7" s="12">
        <f>SUM(Q8:Q27)</f>
        <v>0</v>
      </c>
      <c r="R7" s="12">
        <f>SUM(R8:R27)</f>
        <v>31</v>
      </c>
      <c r="S7" s="48">
        <f>SUM(S8:S27)</f>
        <v>17733</v>
      </c>
    </row>
    <row r="8" ht="16.9" customHeight="1" spans="1:19">
      <c r="A8" s="49" t="s">
        <v>851</v>
      </c>
      <c r="B8" s="50">
        <v>0</v>
      </c>
      <c r="C8" s="12">
        <f t="shared" ref="C8:C27" si="7">SUM(G8,K8,O8)</f>
        <v>698</v>
      </c>
      <c r="D8" s="12">
        <f t="shared" ref="D8:D27" si="8">SUM(H8,L8,P8)</f>
        <v>624</v>
      </c>
      <c r="E8" s="12">
        <f t="shared" ref="E8:E27" si="9">SUM(I8,M8,Q8)</f>
        <v>4</v>
      </c>
      <c r="F8" s="12">
        <f t="shared" ref="F8:F27" si="10">SUM(J8,N8,R8)</f>
        <v>70</v>
      </c>
      <c r="G8" s="12">
        <f>SUM(H8:J8)</f>
        <v>109</v>
      </c>
      <c r="H8" s="9">
        <v>74</v>
      </c>
      <c r="I8" s="9">
        <v>4</v>
      </c>
      <c r="J8" s="9">
        <v>31</v>
      </c>
      <c r="K8" s="12">
        <f>SUM(L8:N8)</f>
        <v>558</v>
      </c>
      <c r="L8" s="9">
        <v>550</v>
      </c>
      <c r="M8" s="9">
        <v>0</v>
      </c>
      <c r="N8" s="9">
        <v>8</v>
      </c>
      <c r="O8" s="12">
        <f>SUM(P8:R8)</f>
        <v>31</v>
      </c>
      <c r="P8" s="9">
        <v>0</v>
      </c>
      <c r="Q8" s="9">
        <v>0</v>
      </c>
      <c r="R8" s="9">
        <v>31</v>
      </c>
      <c r="S8" s="50">
        <v>0</v>
      </c>
    </row>
    <row r="9" ht="16.9" customHeight="1" spans="1:19">
      <c r="A9" s="49" t="s">
        <v>995</v>
      </c>
      <c r="B9" s="50">
        <v>0</v>
      </c>
      <c r="C9" s="12">
        <f>SUM(G9,K9,O9)</f>
        <v>0</v>
      </c>
      <c r="D9" s="12">
        <f>SUM(H9,L9,P9)</f>
        <v>0</v>
      </c>
      <c r="E9" s="12">
        <f>SUM(I9,M9,Q9)</f>
        <v>0</v>
      </c>
      <c r="F9" s="12">
        <f>SUM(J9,N9,R9)</f>
        <v>0</v>
      </c>
      <c r="G9" s="12">
        <f>SUM(H9:J9)</f>
        <v>0</v>
      </c>
      <c r="H9" s="9">
        <v>0</v>
      </c>
      <c r="I9" s="9">
        <v>0</v>
      </c>
      <c r="J9" s="9">
        <v>0</v>
      </c>
      <c r="K9" s="12">
        <f>SUM(L9:N9)</f>
        <v>0</v>
      </c>
      <c r="L9" s="9">
        <v>0</v>
      </c>
      <c r="M9" s="9">
        <v>0</v>
      </c>
      <c r="N9" s="9">
        <v>0</v>
      </c>
      <c r="O9" s="12">
        <f>SUM(P9:R9)</f>
        <v>0</v>
      </c>
      <c r="P9" s="9">
        <v>0</v>
      </c>
      <c r="Q9" s="9">
        <v>0</v>
      </c>
      <c r="R9" s="9">
        <v>0</v>
      </c>
      <c r="S9" s="50">
        <v>0</v>
      </c>
    </row>
    <row r="10" ht="16.9" customHeight="1" spans="1:19">
      <c r="A10" s="49" t="s">
        <v>1046</v>
      </c>
      <c r="B10" s="50">
        <v>0</v>
      </c>
      <c r="C10" s="12">
        <f>SUM(G10,K10,O10)</f>
        <v>81</v>
      </c>
      <c r="D10" s="12">
        <f>SUM(H10,L10,P10)</f>
        <v>81</v>
      </c>
      <c r="E10" s="12">
        <f>SUM(I10,M10,Q10)</f>
        <v>0</v>
      </c>
      <c r="F10" s="12">
        <f>SUM(J10,N10,R10)</f>
        <v>0</v>
      </c>
      <c r="G10" s="12">
        <f>SUM(H10:J10)</f>
        <v>0</v>
      </c>
      <c r="H10" s="9">
        <v>0</v>
      </c>
      <c r="I10" s="9">
        <v>0</v>
      </c>
      <c r="J10" s="9">
        <v>0</v>
      </c>
      <c r="K10" s="12">
        <f>SUM(L10:N10)</f>
        <v>66</v>
      </c>
      <c r="L10" s="9">
        <v>66</v>
      </c>
      <c r="M10" s="9">
        <v>0</v>
      </c>
      <c r="N10" s="9">
        <v>0</v>
      </c>
      <c r="O10" s="12">
        <f>SUM(P10:R10)</f>
        <v>15</v>
      </c>
      <c r="P10" s="9">
        <v>15</v>
      </c>
      <c r="Q10" s="9">
        <v>0</v>
      </c>
      <c r="R10" s="9">
        <v>0</v>
      </c>
      <c r="S10" s="50">
        <v>0</v>
      </c>
    </row>
    <row r="11" ht="16.9" customHeight="1" spans="1:19">
      <c r="A11" s="49" t="s">
        <v>1130</v>
      </c>
      <c r="B11" s="50">
        <v>0</v>
      </c>
      <c r="C11" s="12">
        <f>SUM(G11,K11,O11)</f>
        <v>1325</v>
      </c>
      <c r="D11" s="12">
        <f>SUM(H11,L11,P11)</f>
        <v>916</v>
      </c>
      <c r="E11" s="12">
        <f>SUM(I11,M11,Q11)</f>
        <v>3</v>
      </c>
      <c r="F11" s="12">
        <f>SUM(J11,N11,R11)</f>
        <v>406</v>
      </c>
      <c r="G11" s="12">
        <f>SUM(H11:J11)</f>
        <v>0</v>
      </c>
      <c r="H11" s="9">
        <v>0</v>
      </c>
      <c r="I11" s="9">
        <v>0</v>
      </c>
      <c r="J11" s="9">
        <v>0</v>
      </c>
      <c r="K11" s="12">
        <f>SUM(L11:N11)</f>
        <v>1325</v>
      </c>
      <c r="L11" s="9">
        <v>916</v>
      </c>
      <c r="M11" s="9">
        <v>3</v>
      </c>
      <c r="N11" s="9">
        <v>406</v>
      </c>
      <c r="O11" s="12">
        <f>SUM(P11:R11)</f>
        <v>0</v>
      </c>
      <c r="P11" s="9">
        <v>0</v>
      </c>
      <c r="Q11" s="9">
        <v>0</v>
      </c>
      <c r="R11" s="9">
        <v>0</v>
      </c>
      <c r="S11" s="50">
        <v>17733</v>
      </c>
    </row>
    <row r="12" ht="16.9" customHeight="1" spans="1:19">
      <c r="A12" s="49" t="s">
        <v>1182</v>
      </c>
      <c r="B12" s="50">
        <v>0</v>
      </c>
      <c r="C12" s="12">
        <f>SUM(G12,K12,O12)</f>
        <v>0</v>
      </c>
      <c r="D12" s="12">
        <f>SUM(H12,L12,P12)</f>
        <v>0</v>
      </c>
      <c r="E12" s="12">
        <f>SUM(I12,M12,Q12)</f>
        <v>0</v>
      </c>
      <c r="F12" s="12">
        <f>SUM(J12,N12,R12)</f>
        <v>0</v>
      </c>
      <c r="G12" s="12">
        <f>SUM(H12:J12)</f>
        <v>0</v>
      </c>
      <c r="H12" s="9">
        <v>0</v>
      </c>
      <c r="I12" s="9">
        <v>0</v>
      </c>
      <c r="J12" s="9">
        <v>0</v>
      </c>
      <c r="K12" s="12">
        <f>SUM(L12:N12)</f>
        <v>0</v>
      </c>
      <c r="L12" s="9">
        <v>0</v>
      </c>
      <c r="M12" s="9">
        <v>0</v>
      </c>
      <c r="N12" s="9">
        <v>0</v>
      </c>
      <c r="O12" s="12">
        <f>SUM(P12:R12)</f>
        <v>0</v>
      </c>
      <c r="P12" s="9">
        <v>0</v>
      </c>
      <c r="Q12" s="9">
        <v>0</v>
      </c>
      <c r="R12" s="9">
        <v>0</v>
      </c>
      <c r="S12" s="50">
        <v>0</v>
      </c>
    </row>
    <row r="13" ht="16.9" customHeight="1" spans="1:19">
      <c r="A13" s="49" t="s">
        <v>1231</v>
      </c>
      <c r="B13" s="50">
        <v>0</v>
      </c>
      <c r="C13" s="12">
        <f>SUM(G13,K13,O13)</f>
        <v>0</v>
      </c>
      <c r="D13" s="12">
        <f>SUM(H13,L13,P13)</f>
        <v>0</v>
      </c>
      <c r="E13" s="12">
        <f>SUM(I13,M13,Q13)</f>
        <v>0</v>
      </c>
      <c r="F13" s="12">
        <f>SUM(J13,N13,R13)</f>
        <v>0</v>
      </c>
      <c r="G13" s="12">
        <f>SUM(H13:J13)</f>
        <v>0</v>
      </c>
      <c r="H13" s="9">
        <v>0</v>
      </c>
      <c r="I13" s="9">
        <v>0</v>
      </c>
      <c r="J13" s="9">
        <v>0</v>
      </c>
      <c r="K13" s="12">
        <f>SUM(L13:N13)</f>
        <v>0</v>
      </c>
      <c r="L13" s="9">
        <v>0</v>
      </c>
      <c r="M13" s="9">
        <v>0</v>
      </c>
      <c r="N13" s="9">
        <v>0</v>
      </c>
      <c r="O13" s="12">
        <f>SUM(P13:R13)</f>
        <v>0</v>
      </c>
      <c r="P13" s="9">
        <v>0</v>
      </c>
      <c r="Q13" s="9">
        <v>0</v>
      </c>
      <c r="R13" s="9">
        <v>0</v>
      </c>
      <c r="S13" s="50">
        <v>0</v>
      </c>
    </row>
    <row r="14" ht="16.9" customHeight="1" spans="1:19">
      <c r="A14" s="49" t="s">
        <v>1268</v>
      </c>
      <c r="B14" s="50">
        <v>0</v>
      </c>
      <c r="C14" s="12">
        <f>SUM(G14,K14,O14)</f>
        <v>90</v>
      </c>
      <c r="D14" s="12">
        <f>SUM(H14,L14,P14)</f>
        <v>39</v>
      </c>
      <c r="E14" s="12">
        <f>SUM(I14,M14,Q14)</f>
        <v>0</v>
      </c>
      <c r="F14" s="12">
        <f>SUM(J14,N14,R14)</f>
        <v>51</v>
      </c>
      <c r="G14" s="12">
        <f>SUM(H14:J14)</f>
        <v>0</v>
      </c>
      <c r="H14" s="9">
        <v>0</v>
      </c>
      <c r="I14" s="9">
        <v>0</v>
      </c>
      <c r="J14" s="9">
        <v>0</v>
      </c>
      <c r="K14" s="12">
        <f>SUM(L14:N14)</f>
        <v>90</v>
      </c>
      <c r="L14" s="9">
        <v>39</v>
      </c>
      <c r="M14" s="9">
        <v>0</v>
      </c>
      <c r="N14" s="9">
        <v>51</v>
      </c>
      <c r="O14" s="12">
        <f>SUM(P14:R14)</f>
        <v>0</v>
      </c>
      <c r="P14" s="9">
        <v>0</v>
      </c>
      <c r="Q14" s="9">
        <v>0</v>
      </c>
      <c r="R14" s="9">
        <v>0</v>
      </c>
      <c r="S14" s="50">
        <v>0</v>
      </c>
    </row>
    <row r="15" ht="16.9" customHeight="1" spans="1:19">
      <c r="A15" s="49" t="s">
        <v>1371</v>
      </c>
      <c r="B15" s="50">
        <v>0</v>
      </c>
      <c r="C15" s="12">
        <f>SUM(G15,K15,O15)</f>
        <v>42</v>
      </c>
      <c r="D15" s="12">
        <f>SUM(H15,L15,P15)</f>
        <v>42</v>
      </c>
      <c r="E15" s="12">
        <f>SUM(I15,M15,Q15)</f>
        <v>0</v>
      </c>
      <c r="F15" s="12">
        <f>SUM(J15,N15,R15)</f>
        <v>0</v>
      </c>
      <c r="G15" s="12">
        <f>SUM(H15:J15)</f>
        <v>0</v>
      </c>
      <c r="H15" s="9">
        <v>0</v>
      </c>
      <c r="I15" s="9">
        <v>0</v>
      </c>
      <c r="J15" s="9">
        <v>0</v>
      </c>
      <c r="K15" s="12">
        <f>SUM(L15:N15)</f>
        <v>42</v>
      </c>
      <c r="L15" s="9">
        <v>42</v>
      </c>
      <c r="M15" s="9">
        <v>0</v>
      </c>
      <c r="N15" s="9">
        <v>0</v>
      </c>
      <c r="O15" s="12">
        <f>SUM(P15:R15)</f>
        <v>0</v>
      </c>
      <c r="P15" s="9">
        <v>0</v>
      </c>
      <c r="Q15" s="9">
        <v>0</v>
      </c>
      <c r="R15" s="9">
        <v>0</v>
      </c>
      <c r="S15" s="50">
        <v>0</v>
      </c>
    </row>
    <row r="16" ht="16.9" customHeight="1" spans="1:19">
      <c r="A16" s="49" t="s">
        <v>1428</v>
      </c>
      <c r="B16" s="50">
        <v>0</v>
      </c>
      <c r="C16" s="12">
        <f>SUM(G16,K16,O16)</f>
        <v>13</v>
      </c>
      <c r="D16" s="12">
        <f>SUM(H16,L16,P16)</f>
        <v>13</v>
      </c>
      <c r="E16" s="12">
        <f>SUM(I16,M16,Q16)</f>
        <v>0</v>
      </c>
      <c r="F16" s="12">
        <f>SUM(J16,N16,R16)</f>
        <v>0</v>
      </c>
      <c r="G16" s="12">
        <f>SUM(H16:J16)</f>
        <v>0</v>
      </c>
      <c r="H16" s="9">
        <v>0</v>
      </c>
      <c r="I16" s="9">
        <v>0</v>
      </c>
      <c r="J16" s="9">
        <v>0</v>
      </c>
      <c r="K16" s="12">
        <f>SUM(L16:N16)</f>
        <v>13</v>
      </c>
      <c r="L16" s="9">
        <v>13</v>
      </c>
      <c r="M16" s="9">
        <v>0</v>
      </c>
      <c r="N16" s="9">
        <v>0</v>
      </c>
      <c r="O16" s="12">
        <f>SUM(P16:R16)</f>
        <v>0</v>
      </c>
      <c r="P16" s="9">
        <v>0</v>
      </c>
      <c r="Q16" s="9">
        <v>0</v>
      </c>
      <c r="R16" s="9">
        <v>0</v>
      </c>
      <c r="S16" s="50">
        <v>0</v>
      </c>
    </row>
    <row r="17" ht="16.9" customHeight="1" spans="1:19">
      <c r="A17" s="49" t="s">
        <v>1498</v>
      </c>
      <c r="B17" s="50">
        <v>0</v>
      </c>
      <c r="C17" s="12">
        <f>SUM(G17,K17,O17)</f>
        <v>1141</v>
      </c>
      <c r="D17" s="12">
        <f>SUM(H17,L17,P17)</f>
        <v>1140</v>
      </c>
      <c r="E17" s="12">
        <f>SUM(I17,M17,Q17)</f>
        <v>0</v>
      </c>
      <c r="F17" s="12">
        <f>SUM(J17,N17,R17)</f>
        <v>1</v>
      </c>
      <c r="G17" s="12">
        <f>SUM(H17:J17)</f>
        <v>41</v>
      </c>
      <c r="H17" s="9">
        <v>41</v>
      </c>
      <c r="I17" s="9">
        <v>0</v>
      </c>
      <c r="J17" s="9">
        <v>0</v>
      </c>
      <c r="K17" s="12">
        <f>SUM(L17:N17)</f>
        <v>1100</v>
      </c>
      <c r="L17" s="9">
        <v>1099</v>
      </c>
      <c r="M17" s="9">
        <v>0</v>
      </c>
      <c r="N17" s="9">
        <v>1</v>
      </c>
      <c r="O17" s="12">
        <f>SUM(P17:R17)</f>
        <v>0</v>
      </c>
      <c r="P17" s="9">
        <v>0</v>
      </c>
      <c r="Q17" s="9">
        <v>0</v>
      </c>
      <c r="R17" s="9">
        <v>0</v>
      </c>
      <c r="S17" s="50">
        <v>0</v>
      </c>
    </row>
    <row r="18" ht="16.9" customHeight="1" spans="1:19">
      <c r="A18" s="49" t="s">
        <v>1519</v>
      </c>
      <c r="B18" s="50">
        <v>0</v>
      </c>
      <c r="C18" s="12">
        <f>SUM(G18,K18,O18)</f>
        <v>54</v>
      </c>
      <c r="D18" s="12">
        <f>SUM(H18,L18,P18)</f>
        <v>54</v>
      </c>
      <c r="E18" s="12">
        <f>SUM(I18,M18,Q18)</f>
        <v>0</v>
      </c>
      <c r="F18" s="12">
        <f>SUM(J18,N18,R18)</f>
        <v>0</v>
      </c>
      <c r="G18" s="12">
        <f>SUM(H18:J18)</f>
        <v>0</v>
      </c>
      <c r="H18" s="9">
        <v>0</v>
      </c>
      <c r="I18" s="9">
        <v>0</v>
      </c>
      <c r="J18" s="9">
        <v>0</v>
      </c>
      <c r="K18" s="12">
        <f>SUM(L18:N18)</f>
        <v>54</v>
      </c>
      <c r="L18" s="9">
        <v>54</v>
      </c>
      <c r="M18" s="9">
        <v>0</v>
      </c>
      <c r="N18" s="9">
        <v>0</v>
      </c>
      <c r="O18" s="12">
        <f>SUM(P18:R18)</f>
        <v>0</v>
      </c>
      <c r="P18" s="9">
        <v>0</v>
      </c>
      <c r="Q18" s="9">
        <v>0</v>
      </c>
      <c r="R18" s="9">
        <v>0</v>
      </c>
      <c r="S18" s="50">
        <v>0</v>
      </c>
    </row>
    <row r="19" ht="16.9" customHeight="1" spans="1:19">
      <c r="A19" s="49" t="s">
        <v>1633</v>
      </c>
      <c r="B19" s="50">
        <v>0</v>
      </c>
      <c r="C19" s="12">
        <f>SUM(G19,K19,O19)</f>
        <v>65</v>
      </c>
      <c r="D19" s="12">
        <f>SUM(H19,L19,P19)</f>
        <v>65</v>
      </c>
      <c r="E19" s="12">
        <f>SUM(I19,M19,Q19)</f>
        <v>0</v>
      </c>
      <c r="F19" s="12">
        <f>SUM(J19,N19,R19)</f>
        <v>0</v>
      </c>
      <c r="G19" s="12">
        <f>SUM(H19:J19)</f>
        <v>0</v>
      </c>
      <c r="H19" s="9">
        <v>0</v>
      </c>
      <c r="I19" s="9">
        <v>0</v>
      </c>
      <c r="J19" s="9">
        <v>0</v>
      </c>
      <c r="K19" s="12">
        <f>SUM(L19:N19)</f>
        <v>65</v>
      </c>
      <c r="L19" s="9">
        <v>65</v>
      </c>
      <c r="M19" s="9">
        <v>0</v>
      </c>
      <c r="N19" s="9">
        <v>0</v>
      </c>
      <c r="O19" s="12">
        <f>SUM(P19:R19)</f>
        <v>0</v>
      </c>
      <c r="P19" s="9">
        <v>0</v>
      </c>
      <c r="Q19" s="9">
        <v>0</v>
      </c>
      <c r="R19" s="9">
        <v>0</v>
      </c>
      <c r="S19" s="50">
        <v>0</v>
      </c>
    </row>
    <row r="20" ht="16.9" customHeight="1" spans="1:19">
      <c r="A20" s="49" t="s">
        <v>1691</v>
      </c>
      <c r="B20" s="50">
        <v>0</v>
      </c>
      <c r="C20" s="12">
        <f>SUM(G20,K20,O20)</f>
        <v>26</v>
      </c>
      <c r="D20" s="12">
        <f>SUM(H20,L20,P20)</f>
        <v>26</v>
      </c>
      <c r="E20" s="12">
        <f>SUM(I20,M20,Q20)</f>
        <v>0</v>
      </c>
      <c r="F20" s="12">
        <f>SUM(J20,N20,R20)</f>
        <v>0</v>
      </c>
      <c r="G20" s="12">
        <f>SUM(H20:J20)</f>
        <v>16</v>
      </c>
      <c r="H20" s="9">
        <v>16</v>
      </c>
      <c r="I20" s="9">
        <v>0</v>
      </c>
      <c r="J20" s="9">
        <v>0</v>
      </c>
      <c r="K20" s="12">
        <f>SUM(L20:N20)</f>
        <v>10</v>
      </c>
      <c r="L20" s="9">
        <v>10</v>
      </c>
      <c r="M20" s="9">
        <v>0</v>
      </c>
      <c r="N20" s="9">
        <v>0</v>
      </c>
      <c r="O20" s="12">
        <f>SUM(P20:R20)</f>
        <v>0</v>
      </c>
      <c r="P20" s="9">
        <v>0</v>
      </c>
      <c r="Q20" s="9">
        <v>0</v>
      </c>
      <c r="R20" s="9">
        <v>0</v>
      </c>
      <c r="S20" s="50">
        <v>0</v>
      </c>
    </row>
    <row r="21" ht="16.9" customHeight="1" spans="1:19">
      <c r="A21" s="49" t="s">
        <v>1745</v>
      </c>
      <c r="B21" s="50">
        <v>0</v>
      </c>
      <c r="C21" s="12">
        <f>SUM(G21,K21,O21)</f>
        <v>0</v>
      </c>
      <c r="D21" s="12">
        <f>SUM(H21,L21,P21)</f>
        <v>0</v>
      </c>
      <c r="E21" s="12">
        <f>SUM(I21,M21,Q21)</f>
        <v>0</v>
      </c>
      <c r="F21" s="12">
        <f>SUM(J21,N21,R21)</f>
        <v>0</v>
      </c>
      <c r="G21" s="12">
        <f>SUM(H21:J21)</f>
        <v>0</v>
      </c>
      <c r="H21" s="9">
        <v>0</v>
      </c>
      <c r="I21" s="9">
        <v>0</v>
      </c>
      <c r="J21" s="9">
        <v>0</v>
      </c>
      <c r="K21" s="12">
        <f>SUM(L21:N21)</f>
        <v>0</v>
      </c>
      <c r="L21" s="9">
        <v>0</v>
      </c>
      <c r="M21" s="9">
        <v>0</v>
      </c>
      <c r="N21" s="9">
        <v>0</v>
      </c>
      <c r="O21" s="12">
        <f>SUM(P21:R21)</f>
        <v>0</v>
      </c>
      <c r="P21" s="9">
        <v>0</v>
      </c>
      <c r="Q21" s="9">
        <v>0</v>
      </c>
      <c r="R21" s="9">
        <v>0</v>
      </c>
      <c r="S21" s="50">
        <v>0</v>
      </c>
    </row>
    <row r="22" ht="16.9" customHeight="1" spans="1:19">
      <c r="A22" s="49" t="s">
        <v>1762</v>
      </c>
      <c r="B22" s="50">
        <v>0</v>
      </c>
      <c r="C22" s="12">
        <f>SUM(G22,K22,O22)</f>
        <v>0</v>
      </c>
      <c r="D22" s="12">
        <f>SUM(H22,L22,P22)</f>
        <v>0</v>
      </c>
      <c r="E22" s="12">
        <f>SUM(I22,M22,Q22)</f>
        <v>0</v>
      </c>
      <c r="F22" s="12">
        <f>SUM(J22,N22,R22)</f>
        <v>0</v>
      </c>
      <c r="G22" s="12">
        <f>SUM(H22:J22)</f>
        <v>0</v>
      </c>
      <c r="H22" s="9">
        <v>0</v>
      </c>
      <c r="I22" s="9">
        <v>0</v>
      </c>
      <c r="J22" s="9">
        <v>0</v>
      </c>
      <c r="K22" s="12">
        <f>SUM(L22:N22)</f>
        <v>0</v>
      </c>
      <c r="L22" s="9">
        <v>0</v>
      </c>
      <c r="M22" s="9">
        <v>0</v>
      </c>
      <c r="N22" s="9">
        <v>0</v>
      </c>
      <c r="O22" s="12">
        <f>SUM(P22:R22)</f>
        <v>0</v>
      </c>
      <c r="P22" s="9">
        <v>0</v>
      </c>
      <c r="Q22" s="9">
        <v>0</v>
      </c>
      <c r="R22" s="9">
        <v>0</v>
      </c>
      <c r="S22" s="50">
        <v>0</v>
      </c>
    </row>
    <row r="23" ht="16.9" customHeight="1" spans="1:19">
      <c r="A23" s="49" t="s">
        <v>1787</v>
      </c>
      <c r="B23" s="50">
        <v>0</v>
      </c>
      <c r="C23" s="12">
        <f>SUM(G23,K23,O23)</f>
        <v>0</v>
      </c>
      <c r="D23" s="12">
        <f>SUM(H23,L23,P23)</f>
        <v>0</v>
      </c>
      <c r="E23" s="12">
        <f>SUM(I23,M23,Q23)</f>
        <v>0</v>
      </c>
      <c r="F23" s="12">
        <f>SUM(J23,N23,R23)</f>
        <v>0</v>
      </c>
      <c r="G23" s="12">
        <f>SUM(H23:J23)</f>
        <v>0</v>
      </c>
      <c r="H23" s="9">
        <v>0</v>
      </c>
      <c r="I23" s="9">
        <v>0</v>
      </c>
      <c r="J23" s="9">
        <v>0</v>
      </c>
      <c r="K23" s="12">
        <f>SUM(L23:N23)</f>
        <v>0</v>
      </c>
      <c r="L23" s="9">
        <v>0</v>
      </c>
      <c r="M23" s="9">
        <v>0</v>
      </c>
      <c r="N23" s="9">
        <v>0</v>
      </c>
      <c r="O23" s="12">
        <f>SUM(P23:R23)</f>
        <v>0</v>
      </c>
      <c r="P23" s="9">
        <v>0</v>
      </c>
      <c r="Q23" s="9">
        <v>0</v>
      </c>
      <c r="R23" s="9">
        <v>0</v>
      </c>
      <c r="S23" s="50">
        <v>0</v>
      </c>
    </row>
    <row r="24" s="44" customFormat="1" ht="16.9" customHeight="1" spans="1:19">
      <c r="A24" s="51" t="s">
        <v>1796</v>
      </c>
      <c r="B24" s="50">
        <v>0</v>
      </c>
      <c r="C24" s="12">
        <f>SUM(G24,K24,O24)</f>
        <v>13</v>
      </c>
      <c r="D24" s="12">
        <f>SUM(H24,L24,P24)</f>
        <v>13</v>
      </c>
      <c r="E24" s="12">
        <f>SUM(I24,M24,Q24)</f>
        <v>0</v>
      </c>
      <c r="F24" s="12">
        <f>SUM(J24,N24,R24)</f>
        <v>0</v>
      </c>
      <c r="G24" s="12">
        <f>SUM(H24:J24)</f>
        <v>0</v>
      </c>
      <c r="H24" s="9">
        <v>0</v>
      </c>
      <c r="I24" s="9">
        <v>0</v>
      </c>
      <c r="J24" s="9">
        <v>0</v>
      </c>
      <c r="K24" s="12">
        <f>SUM(L24:N24)</f>
        <v>13</v>
      </c>
      <c r="L24" s="9">
        <v>13</v>
      </c>
      <c r="M24" s="9">
        <v>0</v>
      </c>
      <c r="N24" s="9">
        <v>0</v>
      </c>
      <c r="O24" s="12">
        <f>SUM(P24:R24)</f>
        <v>0</v>
      </c>
      <c r="P24" s="9">
        <v>0</v>
      </c>
      <c r="Q24" s="9">
        <v>0</v>
      </c>
      <c r="R24" s="9">
        <v>0</v>
      </c>
      <c r="S24" s="50">
        <v>0</v>
      </c>
    </row>
    <row r="25" ht="16.9" customHeight="1" spans="1:19">
      <c r="A25" s="49" t="s">
        <v>1858</v>
      </c>
      <c r="B25" s="50">
        <v>0</v>
      </c>
      <c r="C25" s="12">
        <f>SUM(G25,K25,O25)</f>
        <v>0</v>
      </c>
      <c r="D25" s="12">
        <f>SUM(H25,L25,P25)</f>
        <v>0</v>
      </c>
      <c r="E25" s="12">
        <f>SUM(I25,M25,Q25)</f>
        <v>0</v>
      </c>
      <c r="F25" s="12">
        <f>SUM(J25,N25,R25)</f>
        <v>0</v>
      </c>
      <c r="G25" s="12">
        <f>SUM(H25:J25)</f>
        <v>0</v>
      </c>
      <c r="H25" s="9">
        <v>0</v>
      </c>
      <c r="I25" s="9">
        <v>0</v>
      </c>
      <c r="J25" s="9">
        <v>0</v>
      </c>
      <c r="K25" s="12">
        <f>SUM(L25:N25)</f>
        <v>0</v>
      </c>
      <c r="L25" s="9">
        <v>0</v>
      </c>
      <c r="M25" s="9">
        <v>0</v>
      </c>
      <c r="N25" s="9">
        <v>0</v>
      </c>
      <c r="O25" s="12">
        <f>SUM(P25:R25)</f>
        <v>0</v>
      </c>
      <c r="P25" s="9">
        <v>0</v>
      </c>
      <c r="Q25" s="9">
        <v>0</v>
      </c>
      <c r="R25" s="9">
        <v>0</v>
      </c>
      <c r="S25" s="50">
        <v>0</v>
      </c>
    </row>
    <row r="26" ht="16.9" customHeight="1" spans="1:19">
      <c r="A26" s="49" t="s">
        <v>1876</v>
      </c>
      <c r="B26" s="50">
        <v>0</v>
      </c>
      <c r="C26" s="12">
        <f>SUM(G26,K26,O26)</f>
        <v>5</v>
      </c>
      <c r="D26" s="12">
        <f>SUM(H26,L26,P26)</f>
        <v>5</v>
      </c>
      <c r="E26" s="12">
        <f>SUM(I26,M26,Q26)</f>
        <v>0</v>
      </c>
      <c r="F26" s="12">
        <f>SUM(J26,N26,R26)</f>
        <v>0</v>
      </c>
      <c r="G26" s="12">
        <f>SUM(H26:J26)</f>
        <v>0</v>
      </c>
      <c r="H26" s="9">
        <v>0</v>
      </c>
      <c r="I26" s="9">
        <v>0</v>
      </c>
      <c r="J26" s="9">
        <v>0</v>
      </c>
      <c r="K26" s="12">
        <f>SUM(L26:N26)</f>
        <v>5</v>
      </c>
      <c r="L26" s="9">
        <v>5</v>
      </c>
      <c r="M26" s="9">
        <v>0</v>
      </c>
      <c r="N26" s="9">
        <v>0</v>
      </c>
      <c r="O26" s="12">
        <f>SUM(P26:R26)</f>
        <v>0</v>
      </c>
      <c r="P26" s="9">
        <v>0</v>
      </c>
      <c r="Q26" s="9">
        <v>0</v>
      </c>
      <c r="R26" s="9">
        <v>0</v>
      </c>
      <c r="S26" s="50">
        <v>0</v>
      </c>
    </row>
    <row r="27" ht="16.9" customHeight="1" spans="1:19">
      <c r="A27" s="46" t="s">
        <v>2532</v>
      </c>
      <c r="B27" s="50">
        <v>0</v>
      </c>
      <c r="C27" s="12">
        <f>SUM(G27,K27,O27)</f>
        <v>0</v>
      </c>
      <c r="D27" s="12">
        <f>SUM(H27,L27,P27)</f>
        <v>0</v>
      </c>
      <c r="E27" s="12">
        <f>SUM(I27,M27,Q27)</f>
        <v>0</v>
      </c>
      <c r="F27" s="12">
        <f>SUM(J27,N27,R27)</f>
        <v>0</v>
      </c>
      <c r="G27" s="12">
        <f>SUM(H27:J27)</f>
        <v>0</v>
      </c>
      <c r="H27" s="9">
        <v>0</v>
      </c>
      <c r="I27" s="9">
        <v>0</v>
      </c>
      <c r="J27" s="9">
        <v>0</v>
      </c>
      <c r="K27" s="12">
        <f>SUM(L27:N27)</f>
        <v>0</v>
      </c>
      <c r="L27" s="9">
        <v>0</v>
      </c>
      <c r="M27" s="9">
        <v>0</v>
      </c>
      <c r="N27" s="9">
        <v>0</v>
      </c>
      <c r="O27" s="12">
        <f>SUM(P27:R27)</f>
        <v>0</v>
      </c>
      <c r="P27" s="9">
        <v>0</v>
      </c>
      <c r="Q27" s="9">
        <v>0</v>
      </c>
      <c r="R27" s="9">
        <v>0</v>
      </c>
      <c r="S27" s="50">
        <v>0</v>
      </c>
    </row>
  </sheetData>
  <mergeCells count="15">
    <mergeCell ref="A1:S1"/>
    <mergeCell ref="A2:S2"/>
    <mergeCell ref="A3:S3"/>
    <mergeCell ref="C4:F4"/>
    <mergeCell ref="G4:R4"/>
    <mergeCell ref="G5:J5"/>
    <mergeCell ref="K5:N5"/>
    <mergeCell ref="O5:R5"/>
    <mergeCell ref="A4:A6"/>
    <mergeCell ref="B4:B6"/>
    <mergeCell ref="C5:C6"/>
    <mergeCell ref="D5:D6"/>
    <mergeCell ref="E5:E6"/>
    <mergeCell ref="F5:F6"/>
    <mergeCell ref="S4:S6"/>
  </mergeCells>
  <printOptions horizontalCentered="1" verticalCentered="1" gridLines="1"/>
  <pageMargins left="3" right="2" top="1" bottom="1" header="0" footer="0"/>
  <pageSetup paperSize="1" scale="65" orientation="landscape" blackAndWhite="1"/>
  <headerFooter alignWithMargins="0">
    <oddHeader>&amp;C@$</oddHeader>
    <oddFooter>&amp;C@&amp;- &amp;P&amp;-$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214"/>
  <sheetViews>
    <sheetView showGridLines="0" showZeros="0" workbookViewId="0">
      <selection activeCell="B214" sqref="B214"/>
    </sheetView>
  </sheetViews>
  <sheetFormatPr defaultColWidth="9.125" defaultRowHeight="14.25" outlineLevelCol="1"/>
  <cols>
    <col min="1" max="1" width="46.5" customWidth="1"/>
    <col min="2" max="2" width="25.125" customWidth="1"/>
  </cols>
  <sheetData>
    <row r="1" ht="33.95" customHeight="1" spans="1:2">
      <c r="A1" s="2" t="s">
        <v>2788</v>
      </c>
      <c r="B1" s="2"/>
    </row>
    <row r="2" ht="17.1" customHeight="1" spans="1:2">
      <c r="A2" s="3" t="s">
        <v>86</v>
      </c>
      <c r="B2" s="3"/>
    </row>
    <row r="3" ht="17.1" customHeight="1" spans="1:2">
      <c r="A3" s="3" t="s">
        <v>849</v>
      </c>
      <c r="B3" s="3"/>
    </row>
    <row r="4" ht="16.9" customHeight="1" spans="1:2">
      <c r="A4" s="4" t="s">
        <v>2147</v>
      </c>
      <c r="B4" s="4" t="s">
        <v>2789</v>
      </c>
    </row>
    <row r="5" ht="16.9" customHeight="1" spans="1:2">
      <c r="A5" s="5" t="s">
        <v>2790</v>
      </c>
      <c r="B5" s="5"/>
    </row>
    <row r="6" ht="16.9" customHeight="1" spans="1:2">
      <c r="A6" s="6" t="s">
        <v>2791</v>
      </c>
      <c r="B6" s="7">
        <f>SUM(B7:B10)</f>
        <v>24178</v>
      </c>
    </row>
    <row r="7" ht="16.9" customHeight="1" spans="1:2">
      <c r="A7" s="8" t="s">
        <v>2792</v>
      </c>
      <c r="B7" s="9">
        <v>15121</v>
      </c>
    </row>
    <row r="8" ht="16.9" customHeight="1" spans="1:2">
      <c r="A8" s="6" t="s">
        <v>2793</v>
      </c>
      <c r="B8" s="10">
        <v>12</v>
      </c>
    </row>
    <row r="9" ht="16.9" customHeight="1" spans="1:2">
      <c r="A9" s="8" t="s">
        <v>2794</v>
      </c>
      <c r="B9" s="9">
        <v>6588</v>
      </c>
    </row>
    <row r="10" ht="16.9" customHeight="1" spans="1:2">
      <c r="A10" s="6" t="s">
        <v>2795</v>
      </c>
      <c r="B10" s="11">
        <v>2457</v>
      </c>
    </row>
    <row r="11" ht="16.9" customHeight="1" spans="1:2">
      <c r="A11" s="6" t="s">
        <v>2796</v>
      </c>
      <c r="B11" s="12">
        <f>SUM(B12:B26)</f>
        <v>0</v>
      </c>
    </row>
    <row r="12" ht="16.9" customHeight="1" spans="1:2">
      <c r="A12" s="6" t="s">
        <v>95</v>
      </c>
      <c r="B12" s="13">
        <v>0</v>
      </c>
    </row>
    <row r="13" ht="16.9" customHeight="1" spans="1:2">
      <c r="A13" s="6" t="s">
        <v>162</v>
      </c>
      <c r="B13" s="14">
        <v>0</v>
      </c>
    </row>
    <row r="14" ht="16.9" customHeight="1" spans="1:2">
      <c r="A14" s="8" t="s">
        <v>174</v>
      </c>
      <c r="B14" s="13">
        <v>0</v>
      </c>
    </row>
    <row r="15" ht="16.9" customHeight="1" spans="1:2">
      <c r="A15" s="6" t="s">
        <v>2090</v>
      </c>
      <c r="B15" s="15">
        <v>0</v>
      </c>
    </row>
    <row r="16" ht="17.25" customHeight="1" spans="1:2">
      <c r="A16" s="6" t="s">
        <v>344</v>
      </c>
      <c r="B16" s="13">
        <v>0</v>
      </c>
    </row>
    <row r="17" ht="16.9" customHeight="1" spans="1:2">
      <c r="A17" s="6" t="s">
        <v>348</v>
      </c>
      <c r="B17" s="13">
        <v>0</v>
      </c>
    </row>
    <row r="18" ht="16.9" customHeight="1" spans="1:2">
      <c r="A18" s="6" t="s">
        <v>362</v>
      </c>
      <c r="B18" s="13">
        <v>0</v>
      </c>
    </row>
    <row r="19" ht="16.9" customHeight="1" spans="1:2">
      <c r="A19" s="6" t="s">
        <v>371</v>
      </c>
      <c r="B19" s="13">
        <v>0</v>
      </c>
    </row>
    <row r="20" ht="16.9" customHeight="1" spans="1:2">
      <c r="A20" s="6" t="s">
        <v>377</v>
      </c>
      <c r="B20" s="13">
        <v>0</v>
      </c>
    </row>
    <row r="21" ht="16.9" customHeight="1" spans="1:2">
      <c r="A21" s="6" t="s">
        <v>386</v>
      </c>
      <c r="B21" s="13">
        <v>0</v>
      </c>
    </row>
    <row r="22" ht="16.9" customHeight="1" spans="1:2">
      <c r="A22" s="6" t="s">
        <v>2091</v>
      </c>
      <c r="B22" s="13">
        <v>0</v>
      </c>
    </row>
    <row r="23" ht="16.9" customHeight="1" spans="1:2">
      <c r="A23" s="6" t="s">
        <v>2095</v>
      </c>
      <c r="B23" s="13">
        <v>0</v>
      </c>
    </row>
    <row r="24" ht="16.9" customHeight="1" spans="1:2">
      <c r="A24" s="6" t="s">
        <v>2096</v>
      </c>
      <c r="B24" s="13">
        <v>0</v>
      </c>
    </row>
    <row r="25" ht="16.9" customHeight="1" spans="1:2">
      <c r="A25" s="6" t="s">
        <v>2097</v>
      </c>
      <c r="B25" s="13">
        <v>0</v>
      </c>
    </row>
    <row r="26" ht="16.9" customHeight="1" spans="1:2">
      <c r="A26" s="6" t="s">
        <v>425</v>
      </c>
      <c r="B26" s="13">
        <v>0</v>
      </c>
    </row>
    <row r="27" ht="16.9" customHeight="1" spans="1:2">
      <c r="A27" s="6" t="s">
        <v>2797</v>
      </c>
      <c r="B27" s="12">
        <f>SUM(B28:B42)</f>
        <v>0</v>
      </c>
    </row>
    <row r="28" ht="16.9" customHeight="1" spans="1:2">
      <c r="A28" s="6" t="s">
        <v>95</v>
      </c>
      <c r="B28" s="13">
        <v>0</v>
      </c>
    </row>
    <row r="29" ht="16.9" customHeight="1" spans="1:2">
      <c r="A29" s="6" t="s">
        <v>162</v>
      </c>
      <c r="B29" s="13">
        <v>0</v>
      </c>
    </row>
    <row r="30" ht="16.9" customHeight="1" spans="1:2">
      <c r="A30" s="6" t="s">
        <v>174</v>
      </c>
      <c r="B30" s="13">
        <v>0</v>
      </c>
    </row>
    <row r="31" ht="16.9" customHeight="1" spans="1:2">
      <c r="A31" s="6" t="s">
        <v>2090</v>
      </c>
      <c r="B31" s="13">
        <v>0</v>
      </c>
    </row>
    <row r="32" ht="16.9" customHeight="1" spans="1:2">
      <c r="A32" s="6" t="s">
        <v>344</v>
      </c>
      <c r="B32" s="13">
        <v>0</v>
      </c>
    </row>
    <row r="33" ht="16.9" customHeight="1" spans="1:2">
      <c r="A33" s="6" t="s">
        <v>348</v>
      </c>
      <c r="B33" s="13">
        <v>0</v>
      </c>
    </row>
    <row r="34" ht="16.9" customHeight="1" spans="1:2">
      <c r="A34" s="6" t="s">
        <v>362</v>
      </c>
      <c r="B34" s="13">
        <v>0</v>
      </c>
    </row>
    <row r="35" ht="16.9" customHeight="1" spans="1:2">
      <c r="A35" s="6" t="s">
        <v>371</v>
      </c>
      <c r="B35" s="13">
        <v>0</v>
      </c>
    </row>
    <row r="36" ht="16.9" customHeight="1" spans="1:2">
      <c r="A36" s="6" t="s">
        <v>377</v>
      </c>
      <c r="B36" s="13">
        <v>0</v>
      </c>
    </row>
    <row r="37" ht="16.9" customHeight="1" spans="1:2">
      <c r="A37" s="6" t="s">
        <v>386</v>
      </c>
      <c r="B37" s="13">
        <v>0</v>
      </c>
    </row>
    <row r="38" ht="16.9" customHeight="1" spans="1:2">
      <c r="A38" s="6" t="s">
        <v>2091</v>
      </c>
      <c r="B38" s="13">
        <v>0</v>
      </c>
    </row>
    <row r="39" ht="16.9" customHeight="1" spans="1:2">
      <c r="A39" s="6" t="s">
        <v>2095</v>
      </c>
      <c r="B39" s="13">
        <v>0</v>
      </c>
    </row>
    <row r="40" ht="16.9" customHeight="1" spans="1:2">
      <c r="A40" s="6" t="s">
        <v>2096</v>
      </c>
      <c r="B40" s="13">
        <v>0</v>
      </c>
    </row>
    <row r="41" ht="16.9" customHeight="1" spans="1:2">
      <c r="A41" s="6" t="s">
        <v>2097</v>
      </c>
      <c r="B41" s="13">
        <v>0</v>
      </c>
    </row>
    <row r="42" ht="16.9" customHeight="1" spans="1:2">
      <c r="A42" s="16" t="s">
        <v>425</v>
      </c>
      <c r="B42" s="14">
        <v>0</v>
      </c>
    </row>
    <row r="43" ht="17.1" customHeight="1" spans="1:2">
      <c r="A43" s="17" t="s">
        <v>2798</v>
      </c>
      <c r="B43" s="17"/>
    </row>
    <row r="44" ht="17.1" customHeight="1" spans="1:2">
      <c r="A44" s="6" t="s">
        <v>2799</v>
      </c>
      <c r="B44" s="18"/>
    </row>
    <row r="45" ht="17.1" customHeight="1" spans="1:2">
      <c r="A45" s="6" t="s">
        <v>2800</v>
      </c>
      <c r="B45" s="12">
        <f>SUM(B46,B48:B51)</f>
        <v>0</v>
      </c>
    </row>
    <row r="46" ht="17.1" customHeight="1" spans="1:2">
      <c r="A46" s="6" t="s">
        <v>2801</v>
      </c>
      <c r="B46" s="9">
        <v>0</v>
      </c>
    </row>
    <row r="47" ht="17.1" customHeight="1" spans="1:2">
      <c r="A47" s="6" t="s">
        <v>2802</v>
      </c>
      <c r="B47" s="9">
        <v>0</v>
      </c>
    </row>
    <row r="48" ht="17.1" customHeight="1" spans="1:2">
      <c r="A48" s="6" t="s">
        <v>2803</v>
      </c>
      <c r="B48" s="9">
        <v>0</v>
      </c>
    </row>
    <row r="49" ht="17.1" customHeight="1" spans="1:2">
      <c r="A49" s="6" t="s">
        <v>2804</v>
      </c>
      <c r="B49" s="9">
        <v>0</v>
      </c>
    </row>
    <row r="50" ht="17.1" customHeight="1" spans="1:2">
      <c r="A50" s="6" t="s">
        <v>2805</v>
      </c>
      <c r="B50" s="9">
        <v>0</v>
      </c>
    </row>
    <row r="51" ht="17.1" customHeight="1" spans="1:2">
      <c r="A51" s="6" t="s">
        <v>2806</v>
      </c>
      <c r="B51" s="12">
        <f>SUM(B52:B53)</f>
        <v>0</v>
      </c>
    </row>
    <row r="52" ht="17.1" customHeight="1" spans="1:2">
      <c r="A52" s="6" t="s">
        <v>2807</v>
      </c>
      <c r="B52" s="9">
        <v>0</v>
      </c>
    </row>
    <row r="53" ht="17.1" customHeight="1" spans="1:2">
      <c r="A53" s="6" t="s">
        <v>2808</v>
      </c>
      <c r="B53" s="9">
        <v>0</v>
      </c>
    </row>
    <row r="54" ht="17.1" customHeight="1" spans="1:2">
      <c r="A54" s="6" t="s">
        <v>2809</v>
      </c>
      <c r="B54" s="12">
        <f>SUM(B55,B57:B59,B60)</f>
        <v>0</v>
      </c>
    </row>
    <row r="55" ht="17.1" customHeight="1" spans="1:2">
      <c r="A55" s="6" t="s">
        <v>2810</v>
      </c>
      <c r="B55" s="9">
        <v>0</v>
      </c>
    </row>
    <row r="56" ht="17.1" customHeight="1" spans="1:2">
      <c r="A56" s="6" t="s">
        <v>2811</v>
      </c>
      <c r="B56" s="9">
        <v>0</v>
      </c>
    </row>
    <row r="57" ht="17.1" customHeight="1" spans="1:2">
      <c r="A57" s="6" t="s">
        <v>2812</v>
      </c>
      <c r="B57" s="9">
        <v>0</v>
      </c>
    </row>
    <row r="58" ht="17.1" customHeight="1" spans="1:2">
      <c r="A58" s="6" t="s">
        <v>2813</v>
      </c>
      <c r="B58" s="9">
        <v>0</v>
      </c>
    </row>
    <row r="59" ht="17.1" customHeight="1" spans="1:2">
      <c r="A59" s="6" t="s">
        <v>2814</v>
      </c>
      <c r="B59" s="19">
        <v>0</v>
      </c>
    </row>
    <row r="60" ht="17.1" customHeight="1" spans="1:2">
      <c r="A60" s="6" t="s">
        <v>2815</v>
      </c>
      <c r="B60" s="12">
        <f>B45-B55-B57-B58-B59</f>
        <v>0</v>
      </c>
    </row>
    <row r="61" ht="17.1" customHeight="1" spans="1:2">
      <c r="A61" s="6" t="s">
        <v>2816</v>
      </c>
      <c r="B61" s="20"/>
    </row>
    <row r="62" ht="17.1" customHeight="1" spans="1:2">
      <c r="A62" s="8" t="s">
        <v>2817</v>
      </c>
      <c r="B62" s="12">
        <f>SUM(B63:B65)</f>
        <v>0</v>
      </c>
    </row>
    <row r="63" ht="17.1" customHeight="1" spans="1:2">
      <c r="A63" s="6" t="s">
        <v>2818</v>
      </c>
      <c r="B63" s="11">
        <v>0</v>
      </c>
    </row>
    <row r="64" ht="17.1" customHeight="1" spans="1:2">
      <c r="A64" s="6" t="s">
        <v>2819</v>
      </c>
      <c r="B64" s="9">
        <v>0</v>
      </c>
    </row>
    <row r="65" ht="17.1" customHeight="1" spans="1:2">
      <c r="A65" s="6" t="s">
        <v>2820</v>
      </c>
      <c r="B65" s="9">
        <v>0</v>
      </c>
    </row>
    <row r="66" ht="17.1" customHeight="1" spans="1:2">
      <c r="A66" s="6" t="s">
        <v>2821</v>
      </c>
      <c r="B66" s="19">
        <v>0</v>
      </c>
    </row>
    <row r="67" ht="17.25" customHeight="1" spans="1:2">
      <c r="A67" s="21" t="s">
        <v>2822</v>
      </c>
      <c r="B67" s="19">
        <v>0</v>
      </c>
    </row>
    <row r="68" ht="17.25" customHeight="1" spans="1:2">
      <c r="A68" s="17" t="s">
        <v>2823</v>
      </c>
      <c r="B68" s="17"/>
    </row>
    <row r="69" ht="17.25" customHeight="1" spans="1:2">
      <c r="A69" s="6" t="s">
        <v>2688</v>
      </c>
      <c r="B69" s="22">
        <v>0</v>
      </c>
    </row>
    <row r="70" ht="17.25" customHeight="1" spans="1:2">
      <c r="A70" s="6" t="s">
        <v>2824</v>
      </c>
      <c r="B70" s="23">
        <v>0</v>
      </c>
    </row>
    <row r="71" ht="17.25" customHeight="1" spans="1:2">
      <c r="A71" s="8" t="s">
        <v>2825</v>
      </c>
      <c r="B71" s="9">
        <v>20567</v>
      </c>
    </row>
    <row r="72" ht="17.25" customHeight="1" spans="1:2">
      <c r="A72" s="6" t="s">
        <v>2826</v>
      </c>
      <c r="B72" s="24">
        <v>20567</v>
      </c>
    </row>
    <row r="73" ht="17.25" customHeight="1" spans="1:2">
      <c r="A73" s="6" t="s">
        <v>2827</v>
      </c>
      <c r="B73" s="22">
        <v>0</v>
      </c>
    </row>
    <row r="74" ht="17.25" customHeight="1" spans="1:2">
      <c r="A74" s="6" t="s">
        <v>2689</v>
      </c>
      <c r="B74" s="22">
        <v>0</v>
      </c>
    </row>
    <row r="75" ht="17.25" customHeight="1" spans="1:2">
      <c r="A75" s="6" t="s">
        <v>2828</v>
      </c>
      <c r="B75" s="22">
        <v>0</v>
      </c>
    </row>
    <row r="76" ht="17.25" customHeight="1" spans="1:2">
      <c r="A76" s="6" t="s">
        <v>2829</v>
      </c>
      <c r="B76" s="22">
        <v>0</v>
      </c>
    </row>
    <row r="77" ht="17.25" customHeight="1" spans="1:2">
      <c r="A77" s="6" t="s">
        <v>2830</v>
      </c>
      <c r="B77" s="22">
        <v>0</v>
      </c>
    </row>
    <row r="78" ht="17.25" customHeight="1" spans="1:2">
      <c r="A78" s="6" t="s">
        <v>2827</v>
      </c>
      <c r="B78" s="22">
        <v>0</v>
      </c>
    </row>
    <row r="79" ht="17.25" customHeight="1" spans="1:2">
      <c r="A79" s="5" t="s">
        <v>2831</v>
      </c>
      <c r="B79" s="5"/>
    </row>
    <row r="80" ht="28.5" customHeight="1" spans="1:2">
      <c r="A80" s="25" t="s">
        <v>2832</v>
      </c>
      <c r="B80" s="26">
        <f>SUM(B81:B82)</f>
        <v>9872</v>
      </c>
    </row>
    <row r="81" ht="17.1" customHeight="1" spans="1:2">
      <c r="A81" s="27" t="s">
        <v>2833</v>
      </c>
      <c r="B81" s="9">
        <v>9872</v>
      </c>
    </row>
    <row r="82" ht="17.1" customHeight="1" spans="1:2">
      <c r="A82" s="27" t="s">
        <v>2834</v>
      </c>
      <c r="B82" s="9">
        <v>0</v>
      </c>
    </row>
    <row r="83" ht="17.1" customHeight="1" spans="1:2">
      <c r="A83" s="27" t="s">
        <v>2835</v>
      </c>
      <c r="B83" s="28" t="s">
        <v>42</v>
      </c>
    </row>
    <row r="84" ht="28.5" customHeight="1" spans="1:2">
      <c r="A84" s="29" t="s">
        <v>2836</v>
      </c>
      <c r="B84" s="12">
        <f>SUM(B85:B86)</f>
        <v>9872</v>
      </c>
    </row>
    <row r="85" ht="17.1" customHeight="1" spans="1:2">
      <c r="A85" s="27" t="s">
        <v>2833</v>
      </c>
      <c r="B85" s="9">
        <v>9872</v>
      </c>
    </row>
    <row r="86" ht="17.1" customHeight="1" spans="1:2">
      <c r="A86" s="27" t="s">
        <v>2837</v>
      </c>
      <c r="B86" s="9">
        <v>0</v>
      </c>
    </row>
    <row r="87" ht="17.1" customHeight="1" spans="1:2">
      <c r="A87" s="30" t="s">
        <v>2838</v>
      </c>
      <c r="B87" s="31" t="s">
        <v>42</v>
      </c>
    </row>
    <row r="88" ht="17.1" customHeight="1" spans="1:2">
      <c r="A88" s="4" t="s">
        <v>2839</v>
      </c>
      <c r="B88" s="4"/>
    </row>
    <row r="89" ht="17.1" customHeight="1" spans="1:2">
      <c r="A89" s="32" t="s">
        <v>2840</v>
      </c>
      <c r="B89" s="33"/>
    </row>
    <row r="90" ht="17.1" customHeight="1" spans="1:2">
      <c r="A90" s="27" t="s">
        <v>2841</v>
      </c>
      <c r="B90" s="9">
        <v>0</v>
      </c>
    </row>
    <row r="91" ht="17.1" customHeight="1" spans="1:2">
      <c r="A91" s="27" t="s">
        <v>2842</v>
      </c>
      <c r="B91" s="9">
        <v>42642</v>
      </c>
    </row>
    <row r="92" ht="17.1" customHeight="1" spans="1:2">
      <c r="A92" s="27" t="s">
        <v>2843</v>
      </c>
      <c r="B92" s="9">
        <v>42642</v>
      </c>
    </row>
    <row r="93" ht="17.1" customHeight="1" spans="1:2">
      <c r="A93" s="27" t="s">
        <v>2844</v>
      </c>
      <c r="B93" s="9">
        <v>0</v>
      </c>
    </row>
    <row r="94" ht="17.1" customHeight="1" spans="1:2">
      <c r="A94" s="27" t="s">
        <v>2845</v>
      </c>
      <c r="B94" s="9">
        <v>42642</v>
      </c>
    </row>
    <row r="95" ht="17.1" customHeight="1" spans="1:2">
      <c r="A95" s="27" t="s">
        <v>2846</v>
      </c>
      <c r="B95" s="9">
        <v>42642</v>
      </c>
    </row>
    <row r="96" ht="17.1" customHeight="1" spans="1:2">
      <c r="A96" s="27" t="s">
        <v>2157</v>
      </c>
      <c r="B96" s="34"/>
    </row>
    <row r="97" ht="17.1" customHeight="1" spans="1:2">
      <c r="A97" s="27" t="s">
        <v>2841</v>
      </c>
      <c r="B97" s="9">
        <v>0</v>
      </c>
    </row>
    <row r="98" ht="17.1" customHeight="1" spans="1:2">
      <c r="A98" s="27" t="s">
        <v>2842</v>
      </c>
      <c r="B98" s="19">
        <v>0</v>
      </c>
    </row>
    <row r="99" ht="17.1" customHeight="1" spans="1:2">
      <c r="A99" s="35" t="s">
        <v>2843</v>
      </c>
      <c r="B99" s="9">
        <v>0</v>
      </c>
    </row>
    <row r="100" ht="17.1" customHeight="1" spans="1:2">
      <c r="A100" s="27" t="s">
        <v>2844</v>
      </c>
      <c r="B100" s="11">
        <v>0</v>
      </c>
    </row>
    <row r="101" ht="17.1" customHeight="1" spans="1:2">
      <c r="A101" s="27" t="s">
        <v>2845</v>
      </c>
      <c r="B101" s="9">
        <v>0</v>
      </c>
    </row>
    <row r="102" ht="17.1" customHeight="1" spans="1:2">
      <c r="A102" s="27" t="s">
        <v>2846</v>
      </c>
      <c r="B102" s="9">
        <v>0</v>
      </c>
    </row>
    <row r="103" ht="17.1" customHeight="1" spans="1:2">
      <c r="A103" s="27" t="s">
        <v>2847</v>
      </c>
      <c r="B103" s="34"/>
    </row>
    <row r="104" ht="17.1" customHeight="1" spans="1:2">
      <c r="A104" s="27" t="s">
        <v>2841</v>
      </c>
      <c r="B104" s="9">
        <v>0</v>
      </c>
    </row>
    <row r="105" ht="17.1" customHeight="1" spans="1:2">
      <c r="A105" s="27" t="s">
        <v>2842</v>
      </c>
      <c r="B105" s="9">
        <v>0</v>
      </c>
    </row>
    <row r="106" ht="17.1" customHeight="1" spans="1:2">
      <c r="A106" s="27" t="s">
        <v>2843</v>
      </c>
      <c r="B106" s="9">
        <v>0</v>
      </c>
    </row>
    <row r="107" ht="17.1" customHeight="1" spans="1:2">
      <c r="A107" s="27" t="s">
        <v>2844</v>
      </c>
      <c r="B107" s="9">
        <v>0</v>
      </c>
    </row>
    <row r="108" ht="17.1" customHeight="1" spans="1:2">
      <c r="A108" s="27" t="s">
        <v>2845</v>
      </c>
      <c r="B108" s="9">
        <v>0</v>
      </c>
    </row>
    <row r="109" ht="17.1" customHeight="1" spans="1:2">
      <c r="A109" s="27" t="s">
        <v>2846</v>
      </c>
      <c r="B109" s="9">
        <v>0</v>
      </c>
    </row>
    <row r="110" ht="17.1" customHeight="1" spans="1:2">
      <c r="A110" s="36" t="s">
        <v>2848</v>
      </c>
      <c r="B110" s="36"/>
    </row>
    <row r="111" ht="17.1" customHeight="1" spans="1:2">
      <c r="A111" s="27" t="s">
        <v>2849</v>
      </c>
      <c r="B111" s="12">
        <f>SUM(B112,B119,B126)</f>
        <v>7354</v>
      </c>
    </row>
    <row r="112" ht="17.1" customHeight="1" spans="1:2">
      <c r="A112" s="27" t="s">
        <v>2850</v>
      </c>
      <c r="B112" s="12">
        <f>SUM(B113,B115,B117)</f>
        <v>1981</v>
      </c>
    </row>
    <row r="113" ht="17.1" customHeight="1" spans="1:2">
      <c r="A113" s="27" t="s">
        <v>2851</v>
      </c>
      <c r="B113" s="9">
        <v>1981</v>
      </c>
    </row>
    <row r="114" ht="17.1" customHeight="1" spans="1:2">
      <c r="A114" s="27" t="s">
        <v>2852</v>
      </c>
      <c r="B114" s="9">
        <v>0</v>
      </c>
    </row>
    <row r="115" ht="17.1" customHeight="1" spans="1:2">
      <c r="A115" s="27" t="s">
        <v>2853</v>
      </c>
      <c r="B115" s="9">
        <v>0</v>
      </c>
    </row>
    <row r="116" ht="17.1" customHeight="1" spans="1:2">
      <c r="A116" s="27" t="s">
        <v>2852</v>
      </c>
      <c r="B116" s="9">
        <v>0</v>
      </c>
    </row>
    <row r="117" ht="17.1" customHeight="1" spans="1:2">
      <c r="A117" s="27" t="s">
        <v>2854</v>
      </c>
      <c r="B117" s="9">
        <v>0</v>
      </c>
    </row>
    <row r="118" ht="17.1" customHeight="1" spans="1:2">
      <c r="A118" s="27" t="s">
        <v>2852</v>
      </c>
      <c r="B118" s="9">
        <v>0</v>
      </c>
    </row>
    <row r="119" ht="17.1" customHeight="1" spans="1:2">
      <c r="A119" s="27" t="s">
        <v>2855</v>
      </c>
      <c r="B119" s="12">
        <f>SUM(B120,B122,B124)</f>
        <v>5373</v>
      </c>
    </row>
    <row r="120" ht="17.1" customHeight="1" spans="1:2">
      <c r="A120" s="27" t="s">
        <v>2851</v>
      </c>
      <c r="B120" s="9">
        <v>5373</v>
      </c>
    </row>
    <row r="121" ht="17.1" customHeight="1" spans="1:2">
      <c r="A121" s="27" t="s">
        <v>2852</v>
      </c>
      <c r="B121" s="9">
        <v>0</v>
      </c>
    </row>
    <row r="122" ht="17.1" customHeight="1" spans="1:2">
      <c r="A122" s="27" t="s">
        <v>2853</v>
      </c>
      <c r="B122" s="9">
        <v>0</v>
      </c>
    </row>
    <row r="123" ht="17.1" customHeight="1" spans="1:2">
      <c r="A123" s="27" t="s">
        <v>2852</v>
      </c>
      <c r="B123" s="9">
        <v>0</v>
      </c>
    </row>
    <row r="124" ht="17.1" customHeight="1" spans="1:2">
      <c r="A124" s="27" t="s">
        <v>2854</v>
      </c>
      <c r="B124" s="9">
        <v>0</v>
      </c>
    </row>
    <row r="125" ht="17.1" customHeight="1" spans="1:2">
      <c r="A125" s="27" t="s">
        <v>2852</v>
      </c>
      <c r="B125" s="9">
        <v>0</v>
      </c>
    </row>
    <row r="126" ht="17.1" customHeight="1" spans="1:2">
      <c r="A126" s="27" t="s">
        <v>2856</v>
      </c>
      <c r="B126" s="12">
        <f>SUM(B127,B129,B131)</f>
        <v>0</v>
      </c>
    </row>
    <row r="127" ht="17.1" customHeight="1" spans="1:2">
      <c r="A127" s="27" t="s">
        <v>2851</v>
      </c>
      <c r="B127" s="9">
        <v>0</v>
      </c>
    </row>
    <row r="128" ht="17.1" customHeight="1" spans="1:2">
      <c r="A128" s="27" t="s">
        <v>2852</v>
      </c>
      <c r="B128" s="9">
        <v>0</v>
      </c>
    </row>
    <row r="129" ht="17.1" customHeight="1" spans="1:2">
      <c r="A129" s="27" t="s">
        <v>2853</v>
      </c>
      <c r="B129" s="9">
        <v>0</v>
      </c>
    </row>
    <row r="130" ht="17.1" customHeight="1" spans="1:2">
      <c r="A130" s="27" t="s">
        <v>2852</v>
      </c>
      <c r="B130" s="9">
        <v>0</v>
      </c>
    </row>
    <row r="131" ht="17.1" customHeight="1" spans="1:2">
      <c r="A131" s="27" t="s">
        <v>2854</v>
      </c>
      <c r="B131" s="9">
        <v>0</v>
      </c>
    </row>
    <row r="132" ht="17.1" customHeight="1" spans="1:2">
      <c r="A132" s="27" t="s">
        <v>2852</v>
      </c>
      <c r="B132" s="9">
        <v>0</v>
      </c>
    </row>
    <row r="133" ht="17.1" customHeight="1" spans="1:2">
      <c r="A133" s="36" t="s">
        <v>2857</v>
      </c>
      <c r="B133" s="36"/>
    </row>
    <row r="134" ht="17.1" customHeight="1" spans="1:2">
      <c r="A134" s="27" t="s">
        <v>2858</v>
      </c>
      <c r="B134" s="13">
        <v>0</v>
      </c>
    </row>
    <row r="135" ht="17.1" customHeight="1" spans="1:2">
      <c r="A135" s="27" t="s">
        <v>2859</v>
      </c>
      <c r="B135" s="13">
        <v>0</v>
      </c>
    </row>
    <row r="136" ht="17.1" customHeight="1" spans="1:2">
      <c r="A136" s="27" t="s">
        <v>2860</v>
      </c>
      <c r="B136" s="9">
        <v>74886</v>
      </c>
    </row>
    <row r="137" ht="17.1" customHeight="1" spans="1:2">
      <c r="A137" s="36" t="s">
        <v>2861</v>
      </c>
      <c r="B137" s="36"/>
    </row>
    <row r="138" ht="17.1" customHeight="1" spans="1:2">
      <c r="A138" s="27" t="s">
        <v>2862</v>
      </c>
      <c r="B138" s="9">
        <v>3</v>
      </c>
    </row>
    <row r="139" ht="17.1" customHeight="1" spans="1:2">
      <c r="A139" s="27" t="s">
        <v>2863</v>
      </c>
      <c r="B139" s="9">
        <v>3</v>
      </c>
    </row>
    <row r="140" ht="17.1" customHeight="1" spans="1:2">
      <c r="A140" s="27" t="s">
        <v>2864</v>
      </c>
      <c r="B140" s="9">
        <v>3</v>
      </c>
    </row>
    <row r="141" ht="17.1" customHeight="1" spans="1:2">
      <c r="A141" s="27" t="s">
        <v>2865</v>
      </c>
      <c r="B141" s="9">
        <v>3</v>
      </c>
    </row>
    <row r="142" ht="17.1" customHeight="1" spans="1:2">
      <c r="A142" s="27" t="s">
        <v>2866</v>
      </c>
      <c r="B142" s="9">
        <v>3</v>
      </c>
    </row>
    <row r="143" ht="17.1" customHeight="1" spans="1:2">
      <c r="A143" s="27" t="s">
        <v>2867</v>
      </c>
      <c r="B143" s="12">
        <f>SUM(B144:B145)</f>
        <v>1432</v>
      </c>
    </row>
    <row r="144" ht="17.1" customHeight="1" spans="1:2">
      <c r="A144" s="27" t="s">
        <v>2868</v>
      </c>
      <c r="B144" s="9">
        <v>120</v>
      </c>
    </row>
    <row r="145" ht="17.1" customHeight="1" spans="1:2">
      <c r="A145" s="27" t="s">
        <v>2869</v>
      </c>
      <c r="B145" s="9">
        <v>1312</v>
      </c>
    </row>
    <row r="146" ht="17.1" customHeight="1" spans="1:2">
      <c r="A146" s="27" t="s">
        <v>2870</v>
      </c>
      <c r="B146" s="9">
        <v>1115</v>
      </c>
    </row>
    <row r="147" ht="17.1" customHeight="1" spans="1:2">
      <c r="A147" s="27" t="s">
        <v>2871</v>
      </c>
      <c r="B147" s="19">
        <v>0</v>
      </c>
    </row>
    <row r="148" ht="17.1" customHeight="1" spans="1:2">
      <c r="A148" s="35" t="s">
        <v>2872</v>
      </c>
      <c r="B148" s="12">
        <f>SUM(B149:B150)</f>
        <v>13</v>
      </c>
    </row>
    <row r="149" ht="17.1" customHeight="1" spans="1:2">
      <c r="A149" s="27" t="s">
        <v>2873</v>
      </c>
      <c r="B149" s="15">
        <v>2</v>
      </c>
    </row>
    <row r="150" ht="17.1" customHeight="1" spans="1:2">
      <c r="A150" s="27" t="s">
        <v>2874</v>
      </c>
      <c r="B150" s="13">
        <v>11</v>
      </c>
    </row>
    <row r="151" s="1" customFormat="1" ht="17.1" customHeight="1" spans="1:2">
      <c r="A151" s="36" t="s">
        <v>2875</v>
      </c>
      <c r="B151" s="36"/>
    </row>
    <row r="152" ht="16.9" customHeight="1" spans="1:2">
      <c r="A152" s="6" t="s">
        <v>2876</v>
      </c>
      <c r="B152" s="12">
        <f>SUM(B153:B155)</f>
        <v>956999</v>
      </c>
    </row>
    <row r="153" ht="16.9" customHeight="1" spans="1:2">
      <c r="A153" s="6" t="s">
        <v>2877</v>
      </c>
      <c r="B153" s="13">
        <v>145123</v>
      </c>
    </row>
    <row r="154" ht="16.9" customHeight="1" spans="1:2">
      <c r="A154" s="6" t="s">
        <v>2878</v>
      </c>
      <c r="B154" s="13">
        <v>517844</v>
      </c>
    </row>
    <row r="155" ht="16.9" customHeight="1" spans="1:2">
      <c r="A155" s="6" t="s">
        <v>2879</v>
      </c>
      <c r="B155" s="13">
        <v>294032</v>
      </c>
    </row>
    <row r="156" ht="16.9" customHeight="1" spans="1:2">
      <c r="A156" s="37" t="s">
        <v>2880</v>
      </c>
      <c r="B156" s="13">
        <v>22</v>
      </c>
    </row>
    <row r="157" ht="16.9" customHeight="1" spans="1:2">
      <c r="A157" s="27" t="s">
        <v>2881</v>
      </c>
      <c r="B157" s="13">
        <v>29214</v>
      </c>
    </row>
    <row r="158" ht="16.9" customHeight="1" spans="1:2">
      <c r="A158" s="27" t="s">
        <v>2882</v>
      </c>
      <c r="B158" s="13">
        <v>10922</v>
      </c>
    </row>
    <row r="159" hidden="1" customHeight="1" spans="1:2">
      <c r="A159" s="27"/>
      <c r="B159" s="38"/>
    </row>
    <row r="160" hidden="1" customHeight="1" spans="1:2">
      <c r="A160" s="27"/>
      <c r="B160" s="38"/>
    </row>
    <row r="161" hidden="1" customHeight="1" spans="1:2">
      <c r="A161" s="27"/>
      <c r="B161" s="38"/>
    </row>
    <row r="162" hidden="1" customHeight="1" spans="1:2">
      <c r="A162" s="27"/>
      <c r="B162" s="38"/>
    </row>
    <row r="163" hidden="1" customHeight="1" spans="1:2">
      <c r="A163" s="27"/>
      <c r="B163" s="38"/>
    </row>
    <row r="164" hidden="1" customHeight="1" spans="1:2">
      <c r="A164" s="27"/>
      <c r="B164" s="38"/>
    </row>
    <row r="165" hidden="1" customHeight="1" spans="1:2">
      <c r="A165" s="27"/>
      <c r="B165" s="38"/>
    </row>
    <row r="166" hidden="1" customHeight="1" spans="1:2">
      <c r="A166" s="27"/>
      <c r="B166" s="38"/>
    </row>
    <row r="167" hidden="1" customHeight="1" spans="1:2">
      <c r="A167" s="30"/>
      <c r="B167" s="39"/>
    </row>
    <row r="168" hidden="1" customHeight="1" spans="1:2">
      <c r="A168" s="27"/>
      <c r="B168" s="4"/>
    </row>
    <row r="169" hidden="1" customHeight="1" spans="1:2">
      <c r="A169" s="27" t="s">
        <v>2883</v>
      </c>
      <c r="B169" s="40">
        <v>0</v>
      </c>
    </row>
    <row r="170" hidden="1" customHeight="1" spans="1:2">
      <c r="A170" s="27" t="s">
        <v>2884</v>
      </c>
      <c r="B170" s="40">
        <v>0</v>
      </c>
    </row>
    <row r="171" hidden="1" customHeight="1" spans="1:2">
      <c r="A171" s="27" t="s">
        <v>2885</v>
      </c>
      <c r="B171" s="40">
        <v>0</v>
      </c>
    </row>
    <row r="172" hidden="1" customHeight="1" spans="1:2">
      <c r="A172" s="27" t="s">
        <v>2886</v>
      </c>
      <c r="B172" s="40">
        <v>0</v>
      </c>
    </row>
    <row r="173" hidden="1" customHeight="1" spans="1:2">
      <c r="A173" s="27" t="s">
        <v>2887</v>
      </c>
      <c r="B173" s="40">
        <v>0</v>
      </c>
    </row>
    <row r="174" hidden="1" customHeight="1" spans="1:2">
      <c r="A174" s="27" t="s">
        <v>2888</v>
      </c>
      <c r="B174" s="40">
        <v>0</v>
      </c>
    </row>
    <row r="175" hidden="1" customHeight="1" spans="1:2">
      <c r="A175" s="27" t="s">
        <v>2889</v>
      </c>
      <c r="B175" s="40">
        <v>0</v>
      </c>
    </row>
    <row r="176" hidden="1" customHeight="1" spans="1:2">
      <c r="A176" s="27" t="s">
        <v>2890</v>
      </c>
      <c r="B176" s="40">
        <v>0</v>
      </c>
    </row>
    <row r="177" hidden="1" customHeight="1" spans="1:2">
      <c r="A177" s="27" t="s">
        <v>2891</v>
      </c>
      <c r="B177" s="40">
        <v>0</v>
      </c>
    </row>
    <row r="178" hidden="1" customHeight="1" spans="1:2">
      <c r="A178" s="27" t="s">
        <v>2892</v>
      </c>
      <c r="B178" s="40">
        <v>0</v>
      </c>
    </row>
    <row r="179" hidden="1" customHeight="1" spans="1:2">
      <c r="A179" s="27" t="s">
        <v>2893</v>
      </c>
      <c r="B179" s="40">
        <v>0</v>
      </c>
    </row>
    <row r="180" hidden="1" customHeight="1" spans="1:2">
      <c r="A180" s="27" t="s">
        <v>2894</v>
      </c>
      <c r="B180" s="40">
        <v>0</v>
      </c>
    </row>
    <row r="181" hidden="1" customHeight="1" spans="1:2">
      <c r="A181" s="27" t="s">
        <v>2895</v>
      </c>
      <c r="B181" s="40">
        <v>0</v>
      </c>
    </row>
    <row r="182" hidden="1" customHeight="1" spans="1:2">
      <c r="A182" s="27" t="s">
        <v>2896</v>
      </c>
      <c r="B182" s="40">
        <v>0</v>
      </c>
    </row>
    <row r="183" hidden="1" customHeight="1" spans="1:2">
      <c r="A183" s="27" t="s">
        <v>2897</v>
      </c>
      <c r="B183" s="40">
        <v>0</v>
      </c>
    </row>
    <row r="184" hidden="1" customHeight="1" spans="1:2">
      <c r="A184" s="27" t="s">
        <v>2898</v>
      </c>
      <c r="B184" s="40">
        <v>0</v>
      </c>
    </row>
    <row r="185" hidden="1" customHeight="1" spans="1:2">
      <c r="A185" s="27" t="s">
        <v>2899</v>
      </c>
      <c r="B185" s="40">
        <v>0</v>
      </c>
    </row>
    <row r="186" hidden="1" customHeight="1" spans="1:2">
      <c r="A186" s="27" t="s">
        <v>2900</v>
      </c>
      <c r="B186" s="40">
        <v>0</v>
      </c>
    </row>
    <row r="187" hidden="1" customHeight="1" spans="1:2">
      <c r="A187" s="27" t="s">
        <v>2901</v>
      </c>
      <c r="B187" s="40">
        <v>0</v>
      </c>
    </row>
    <row r="188" hidden="1" customHeight="1" spans="1:2">
      <c r="A188" s="27" t="s">
        <v>2902</v>
      </c>
      <c r="B188" s="40">
        <v>0</v>
      </c>
    </row>
    <row r="189" hidden="1" customHeight="1" spans="1:2">
      <c r="A189" s="27" t="s">
        <v>2903</v>
      </c>
      <c r="B189" s="40">
        <v>0</v>
      </c>
    </row>
    <row r="190" hidden="1" customHeight="1" spans="1:2">
      <c r="A190" s="27" t="s">
        <v>2904</v>
      </c>
      <c r="B190" s="40">
        <v>0</v>
      </c>
    </row>
    <row r="191" hidden="1" customHeight="1" spans="1:2">
      <c r="A191" s="27" t="s">
        <v>2905</v>
      </c>
      <c r="B191" s="9">
        <v>0</v>
      </c>
    </row>
    <row r="192" hidden="1" customHeight="1" spans="1:2">
      <c r="A192" s="27" t="s">
        <v>2906</v>
      </c>
      <c r="B192" s="9">
        <v>0</v>
      </c>
    </row>
    <row r="193" hidden="1" customHeight="1" spans="1:2">
      <c r="A193" s="27" t="s">
        <v>2907</v>
      </c>
      <c r="B193" s="9">
        <v>0</v>
      </c>
    </row>
    <row r="194" hidden="1" customHeight="1" spans="1:2">
      <c r="A194" s="27" t="s">
        <v>2908</v>
      </c>
      <c r="B194" s="19">
        <v>0</v>
      </c>
    </row>
    <row r="195" hidden="1" customHeight="1" spans="1:2">
      <c r="A195" s="35" t="s">
        <v>2909</v>
      </c>
      <c r="B195" s="19">
        <v>0</v>
      </c>
    </row>
    <row r="196" hidden="1" customHeight="1" spans="1:2">
      <c r="A196" s="41" t="s">
        <v>2910</v>
      </c>
      <c r="B196" s="40">
        <v>0</v>
      </c>
    </row>
    <row r="197" hidden="1" customHeight="1" spans="1:2">
      <c r="A197" s="6" t="s">
        <v>1946</v>
      </c>
      <c r="B197" s="42">
        <v>0</v>
      </c>
    </row>
    <row r="198" hidden="1" customHeight="1" spans="1:2">
      <c r="A198" s="6" t="s">
        <v>1956</v>
      </c>
      <c r="B198" s="40">
        <v>0</v>
      </c>
    </row>
    <row r="199" hidden="1" customHeight="1" spans="1:2">
      <c r="A199" s="6" t="s">
        <v>2911</v>
      </c>
      <c r="B199" s="40">
        <v>0</v>
      </c>
    </row>
    <row r="200" hidden="1" customHeight="1" spans="1:2">
      <c r="A200" s="43" t="s">
        <v>2912</v>
      </c>
      <c r="B200" s="40">
        <v>0</v>
      </c>
    </row>
    <row r="201" hidden="1" customHeight="1" spans="1:2">
      <c r="A201" s="6" t="s">
        <v>2167</v>
      </c>
      <c r="B201" s="40">
        <v>0</v>
      </c>
    </row>
    <row r="202" hidden="1" customHeight="1" spans="1:2">
      <c r="A202" s="6" t="s">
        <v>2177</v>
      </c>
      <c r="B202" s="40">
        <v>0</v>
      </c>
    </row>
    <row r="203" hidden="1" customHeight="1" spans="1:2">
      <c r="A203" s="6" t="s">
        <v>2192</v>
      </c>
      <c r="B203" s="9">
        <v>0</v>
      </c>
    </row>
    <row r="204" hidden="1" customHeight="1" spans="1:2">
      <c r="A204" s="6" t="s">
        <v>2260</v>
      </c>
      <c r="B204" s="9">
        <v>0</v>
      </c>
    </row>
    <row r="205" hidden="1" customHeight="1" spans="1:2">
      <c r="A205" s="6" t="s">
        <v>2302</v>
      </c>
      <c r="B205" s="9">
        <v>0</v>
      </c>
    </row>
    <row r="206" hidden="1" customHeight="1" spans="1:2">
      <c r="A206" s="6" t="s">
        <v>2315</v>
      </c>
      <c r="B206" s="9">
        <v>0</v>
      </c>
    </row>
    <row r="207" hidden="1" customHeight="1" spans="1:2">
      <c r="A207" s="6" t="s">
        <v>2328</v>
      </c>
      <c r="B207" s="9">
        <v>0</v>
      </c>
    </row>
    <row r="208" hidden="1" customHeight="1" spans="1:2">
      <c r="A208" s="6" t="s">
        <v>2357</v>
      </c>
      <c r="B208" s="9">
        <v>0</v>
      </c>
    </row>
    <row r="209" hidden="1" customHeight="1" spans="1:2">
      <c r="A209" s="6" t="s">
        <v>2387</v>
      </c>
      <c r="B209" s="9">
        <v>0</v>
      </c>
    </row>
    <row r="210" hidden="1" customHeight="1" spans="1:2">
      <c r="A210" s="6" t="s">
        <v>2432</v>
      </c>
      <c r="B210" s="40">
        <v>0</v>
      </c>
    </row>
    <row r="211" hidden="1" customHeight="1" spans="1:2">
      <c r="A211" s="6" t="s">
        <v>2446</v>
      </c>
      <c r="B211" s="9">
        <v>0</v>
      </c>
    </row>
    <row r="212" hidden="1" customHeight="1" spans="1:2">
      <c r="A212" s="6" t="s">
        <v>2464</v>
      </c>
      <c r="B212" s="9">
        <v>0</v>
      </c>
    </row>
    <row r="213" hidden="1" customHeight="1" spans="1:2">
      <c r="A213" s="43" t="s">
        <v>2913</v>
      </c>
      <c r="B213" s="9">
        <v>0</v>
      </c>
    </row>
    <row r="214" hidden="1" customHeight="1" spans="1:2">
      <c r="A214" s="43" t="s">
        <v>2914</v>
      </c>
      <c r="B214" s="9">
        <v>0</v>
      </c>
    </row>
  </sheetData>
  <mergeCells count="12">
    <mergeCell ref="A1:B1"/>
    <mergeCell ref="A2:B2"/>
    <mergeCell ref="A3:B3"/>
    <mergeCell ref="A5:B5"/>
    <mergeCell ref="A43:B43"/>
    <mergeCell ref="A68:B68"/>
    <mergeCell ref="A79:B79"/>
    <mergeCell ref="A88:B88"/>
    <mergeCell ref="A110:B110"/>
    <mergeCell ref="A133:B133"/>
    <mergeCell ref="A137:B137"/>
    <mergeCell ref="A151:B151"/>
  </mergeCells>
  <printOptions horizontalCentered="1" verticalCentered="1" gridLines="1"/>
  <pageMargins left="3" right="2" top="1" bottom="1" header="0" footer="0"/>
  <pageSetup paperSize="1" scale="70" orientation="landscape" blackAndWhite="1"/>
  <headerFooter alignWithMargins="0">
    <oddHeader>&amp;C@$</oddHeader>
    <oddFooter>&amp;C@&amp;- &amp;P&amp;-$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20"/>
  <sheetViews>
    <sheetView showGridLines="0" showZeros="0" workbookViewId="0">
      <selection activeCell="A1" sqref="A1"/>
    </sheetView>
  </sheetViews>
  <sheetFormatPr defaultColWidth="5.75" defaultRowHeight="14.25" outlineLevelCol="4"/>
  <cols>
    <col min="1" max="5" width="22.125" customWidth="1"/>
    <col min="6" max="251" width="12.125" customWidth="1"/>
  </cols>
  <sheetData>
    <row r="1" ht="19.9" customHeight="1" spans="1:5">
      <c r="A1" s="52"/>
      <c r="B1" s="52"/>
      <c r="C1" s="52"/>
      <c r="D1" s="52"/>
      <c r="E1" s="52"/>
    </row>
    <row r="2" ht="19.9" customHeight="1" spans="1:5">
      <c r="A2" s="52"/>
      <c r="B2" s="52"/>
      <c r="C2" s="52"/>
      <c r="D2" s="52"/>
      <c r="E2" s="52"/>
    </row>
    <row r="3" ht="19.9" customHeight="1" spans="1:5">
      <c r="A3" s="52"/>
      <c r="B3" s="52"/>
      <c r="C3" s="52"/>
      <c r="D3" s="52"/>
      <c r="E3" s="52"/>
    </row>
    <row r="4" ht="19.9" customHeight="1" spans="1:5">
      <c r="A4" s="52"/>
      <c r="B4" s="52"/>
      <c r="C4" s="52"/>
      <c r="D4" s="52"/>
      <c r="E4" s="52"/>
    </row>
    <row r="5" ht="19.9" customHeight="1" spans="1:5">
      <c r="A5" s="52"/>
      <c r="B5" s="52"/>
      <c r="C5" s="52"/>
      <c r="D5" s="52"/>
      <c r="E5" s="52"/>
    </row>
    <row r="6" ht="19.9" customHeight="1" spans="1:5">
      <c r="A6" s="52"/>
      <c r="B6" s="52"/>
      <c r="C6" s="52"/>
      <c r="D6" s="52"/>
      <c r="E6" s="52"/>
    </row>
    <row r="7" ht="19.9" customHeight="1" spans="1:5">
      <c r="A7" s="52"/>
      <c r="B7" s="52"/>
      <c r="C7" s="52"/>
      <c r="D7" s="52"/>
      <c r="E7" s="52"/>
    </row>
    <row r="8" ht="19.9" customHeight="1" spans="2:5">
      <c r="B8" s="52"/>
      <c r="C8" s="52"/>
      <c r="D8" s="52"/>
      <c r="E8" s="52"/>
    </row>
    <row r="9" ht="42.6" customHeight="1" spans="1:5">
      <c r="A9" s="76" t="s">
        <v>45</v>
      </c>
      <c r="B9" s="76"/>
      <c r="C9" s="76"/>
      <c r="D9" s="76"/>
      <c r="E9" s="76"/>
    </row>
    <row r="10" ht="19.9" customHeight="1" spans="1:5">
      <c r="A10" s="76"/>
      <c r="B10" s="76"/>
      <c r="C10" s="76"/>
      <c r="D10" s="76"/>
      <c r="E10" s="76"/>
    </row>
    <row r="11" ht="19.9" customHeight="1" spans="1:5">
      <c r="A11" s="52"/>
      <c r="B11" s="52"/>
      <c r="C11" s="52"/>
      <c r="D11" s="52"/>
      <c r="E11" s="52"/>
    </row>
    <row r="12" ht="19.9" customHeight="1" spans="1:5">
      <c r="A12" s="52"/>
      <c r="B12" s="52"/>
      <c r="C12" s="52"/>
      <c r="D12" s="52"/>
      <c r="E12" s="52"/>
    </row>
    <row r="13" ht="19.9" customHeight="1" spans="1:5">
      <c r="A13" s="52"/>
      <c r="B13" s="52"/>
      <c r="C13" s="52"/>
      <c r="D13" s="52"/>
      <c r="E13" s="52"/>
    </row>
    <row r="14" ht="19.9" customHeight="1" spans="1:5">
      <c r="A14" s="52"/>
      <c r="B14" s="52"/>
      <c r="C14" s="52"/>
      <c r="D14" s="52"/>
      <c r="E14" s="52"/>
    </row>
    <row r="15" ht="19.9" customHeight="1" spans="1:5">
      <c r="A15" s="52"/>
      <c r="B15" s="52"/>
      <c r="C15" s="52"/>
      <c r="D15" s="52"/>
      <c r="E15" s="52"/>
    </row>
    <row r="16" ht="19.9" customHeight="1" spans="1:5">
      <c r="A16" s="52"/>
      <c r="B16" s="52"/>
      <c r="C16" s="52"/>
      <c r="D16" s="52"/>
      <c r="E16" s="52"/>
    </row>
    <row r="17" ht="19.9" customHeight="1" spans="1:5">
      <c r="A17" s="52"/>
      <c r="B17" s="52"/>
      <c r="C17" s="52"/>
      <c r="D17" s="52"/>
      <c r="E17" s="52"/>
    </row>
    <row r="18" ht="19.9" customHeight="1" spans="1:5">
      <c r="A18" s="52"/>
      <c r="B18" s="52"/>
      <c r="C18" s="52"/>
      <c r="D18" s="52"/>
      <c r="E18" s="52"/>
    </row>
    <row r="19" ht="19.9" customHeight="1" spans="1:5">
      <c r="A19" s="52"/>
      <c r="B19" s="52"/>
      <c r="C19" s="52"/>
      <c r="D19" s="52"/>
      <c r="E19" s="52"/>
    </row>
    <row r="20" ht="19.9" customHeight="1" spans="1:5">
      <c r="A20" s="52"/>
      <c r="B20" s="52"/>
      <c r="C20" s="52"/>
      <c r="D20" s="52"/>
      <c r="E20" s="52"/>
    </row>
  </sheetData>
  <mergeCells count="1">
    <mergeCell ref="A9:E9"/>
  </mergeCells>
  <printOptions gridLines="1"/>
  <pageMargins left="3" right="2" top="1" bottom="1" header="0" footer="0"/>
  <pageSetup paperSize="1" orientation="landscape" blackAndWhite="1"/>
  <headerFooter alignWithMargins="0">
    <oddHeader>&amp;C@$</oddHeader>
    <oddFooter>&amp;C@&amp;- &amp;P&amp;-$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799"/>
  <sheetViews>
    <sheetView showGridLines="0" showZeros="0" topLeftCell="A785" workbookViewId="0">
      <selection activeCell="C799" sqref="C799"/>
    </sheetView>
  </sheetViews>
  <sheetFormatPr defaultColWidth="9.125" defaultRowHeight="14.25" outlineLevelCol="2"/>
  <cols>
    <col min="1" max="1" width="9.5" customWidth="1"/>
    <col min="2" max="2" width="59" style="99" customWidth="1"/>
    <col min="3" max="3" width="22.5" customWidth="1"/>
  </cols>
  <sheetData>
    <row r="1" ht="33.95" customHeight="1" spans="1:3">
      <c r="A1" s="2" t="s">
        <v>88</v>
      </c>
      <c r="B1" s="2"/>
      <c r="C1" s="2"/>
    </row>
    <row r="2" ht="17.1" customHeight="1" spans="1:3">
      <c r="A2" s="3" t="s">
        <v>43</v>
      </c>
      <c r="B2" s="3"/>
      <c r="C2" s="3"/>
    </row>
    <row r="3" ht="17.1" customHeight="1" spans="1:3">
      <c r="A3" s="3" t="s">
        <v>89</v>
      </c>
      <c r="B3" s="3"/>
      <c r="C3" s="3"/>
    </row>
    <row r="4" ht="16.9" customHeight="1" spans="1:3">
      <c r="A4" s="4" t="s">
        <v>90</v>
      </c>
      <c r="B4" s="4" t="s">
        <v>91</v>
      </c>
      <c r="C4" s="4" t="s">
        <v>92</v>
      </c>
    </row>
    <row r="5" ht="16.9" customHeight="1" spans="1:3">
      <c r="A5" s="4"/>
      <c r="B5" s="90" t="s">
        <v>93</v>
      </c>
      <c r="C5" s="12">
        <f>SUM(C6,C358)</f>
        <v>65826</v>
      </c>
    </row>
    <row r="6" ht="16.9" customHeight="1" spans="1:3">
      <c r="A6" s="27">
        <v>101</v>
      </c>
      <c r="B6" s="55" t="s">
        <v>94</v>
      </c>
      <c r="C6" s="12">
        <f>C7+C54+C74+C86+C207+C270+C276+C280+C294+C303+C309+C318+C327+C330+C333+C336+C347+C351+C354+C357</f>
        <v>62276</v>
      </c>
    </row>
    <row r="7" ht="16.9" customHeight="1" spans="1:3">
      <c r="A7" s="27">
        <v>10101</v>
      </c>
      <c r="B7" s="55" t="s">
        <v>95</v>
      </c>
      <c r="C7" s="12">
        <f>SUM(C8,C33,C37,C40,C51)</f>
        <v>17172</v>
      </c>
    </row>
    <row r="8" ht="16.9" customHeight="1" spans="1:3">
      <c r="A8" s="27">
        <v>1010101</v>
      </c>
      <c r="B8" s="55" t="s">
        <v>96</v>
      </c>
      <c r="C8" s="12">
        <f>SUM(C9:C32)</f>
        <v>9026</v>
      </c>
    </row>
    <row r="9" ht="16.9" customHeight="1" spans="1:3">
      <c r="A9" s="27">
        <v>101010101</v>
      </c>
      <c r="B9" s="91" t="s">
        <v>97</v>
      </c>
      <c r="C9" s="9">
        <v>116</v>
      </c>
    </row>
    <row r="10" ht="16.9" customHeight="1" spans="1:3">
      <c r="A10" s="27">
        <v>101010102</v>
      </c>
      <c r="B10" s="91" t="s">
        <v>98</v>
      </c>
      <c r="C10" s="9">
        <v>4</v>
      </c>
    </row>
    <row r="11" ht="16.9" customHeight="1" spans="1:3">
      <c r="A11" s="27">
        <v>101010103</v>
      </c>
      <c r="B11" s="91" t="s">
        <v>99</v>
      </c>
      <c r="C11" s="9">
        <v>7794</v>
      </c>
    </row>
    <row r="12" ht="16.9" customHeight="1" spans="1:3">
      <c r="A12" s="27">
        <v>101010104</v>
      </c>
      <c r="B12" s="91" t="s">
        <v>100</v>
      </c>
      <c r="C12" s="9">
        <v>0</v>
      </c>
    </row>
    <row r="13" ht="16.9" customHeight="1" spans="1:3">
      <c r="A13" s="27">
        <v>101010105</v>
      </c>
      <c r="B13" s="91" t="s">
        <v>101</v>
      </c>
      <c r="C13" s="9">
        <v>189</v>
      </c>
    </row>
    <row r="14" ht="16.9" customHeight="1" spans="1:3">
      <c r="A14" s="27">
        <v>101010106</v>
      </c>
      <c r="B14" s="91" t="s">
        <v>102</v>
      </c>
      <c r="C14" s="9">
        <v>312</v>
      </c>
    </row>
    <row r="15" ht="16.9" customHeight="1" spans="1:3">
      <c r="A15" s="27">
        <v>101010119</v>
      </c>
      <c r="B15" s="91" t="s">
        <v>103</v>
      </c>
      <c r="C15" s="9">
        <v>234</v>
      </c>
    </row>
    <row r="16" ht="16.9" customHeight="1" spans="1:3">
      <c r="A16" s="27">
        <v>101010120</v>
      </c>
      <c r="B16" s="91" t="s">
        <v>104</v>
      </c>
      <c r="C16" s="9">
        <v>15</v>
      </c>
    </row>
    <row r="17" ht="16.9" customHeight="1" spans="1:3">
      <c r="A17" s="27">
        <v>101010121</v>
      </c>
      <c r="B17" s="91" t="s">
        <v>105</v>
      </c>
      <c r="C17" s="9">
        <v>-259</v>
      </c>
    </row>
    <row r="18" ht="16.9" customHeight="1" spans="1:3">
      <c r="A18" s="27">
        <v>101010122</v>
      </c>
      <c r="B18" s="91" t="s">
        <v>106</v>
      </c>
      <c r="C18" s="9">
        <v>0</v>
      </c>
    </row>
    <row r="19" ht="16.9" customHeight="1" spans="1:3">
      <c r="A19" s="27">
        <v>101010125</v>
      </c>
      <c r="B19" s="91" t="s">
        <v>107</v>
      </c>
      <c r="C19" s="9">
        <v>0</v>
      </c>
    </row>
    <row r="20" ht="16.9" customHeight="1" spans="1:3">
      <c r="A20" s="27">
        <v>101010126</v>
      </c>
      <c r="B20" s="91" t="s">
        <v>108</v>
      </c>
      <c r="C20" s="9">
        <v>0</v>
      </c>
    </row>
    <row r="21" ht="16.9" customHeight="1" spans="1:3">
      <c r="A21" s="27">
        <v>101010127</v>
      </c>
      <c r="B21" s="91" t="s">
        <v>109</v>
      </c>
      <c r="C21" s="9">
        <v>0</v>
      </c>
    </row>
    <row r="22" ht="16.9" customHeight="1" spans="1:3">
      <c r="A22" s="27">
        <v>101010128</v>
      </c>
      <c r="B22" s="91" t="s">
        <v>110</v>
      </c>
      <c r="C22" s="9">
        <v>0</v>
      </c>
    </row>
    <row r="23" ht="16.9" customHeight="1" spans="1:3">
      <c r="A23" s="27">
        <v>101010129</v>
      </c>
      <c r="B23" s="91" t="s">
        <v>111</v>
      </c>
      <c r="C23" s="9">
        <v>-291</v>
      </c>
    </row>
    <row r="24" ht="16.9" customHeight="1" spans="1:3">
      <c r="A24" s="27">
        <v>101010130</v>
      </c>
      <c r="B24" s="91" t="s">
        <v>112</v>
      </c>
      <c r="C24" s="9">
        <v>0</v>
      </c>
    </row>
    <row r="25" ht="16.9" customHeight="1" spans="1:3">
      <c r="A25" s="27">
        <v>101010150</v>
      </c>
      <c r="B25" s="91" t="s">
        <v>113</v>
      </c>
      <c r="C25" s="9">
        <v>-4</v>
      </c>
    </row>
    <row r="26" ht="16.9" customHeight="1" spans="1:3">
      <c r="A26" s="27">
        <v>101010151</v>
      </c>
      <c r="B26" s="91" t="s">
        <v>114</v>
      </c>
      <c r="C26" s="9">
        <v>573</v>
      </c>
    </row>
    <row r="27" ht="16.9" customHeight="1" spans="1:3">
      <c r="A27" s="27">
        <v>101010152</v>
      </c>
      <c r="B27" s="91" t="s">
        <v>115</v>
      </c>
      <c r="C27" s="9">
        <v>0</v>
      </c>
    </row>
    <row r="28" ht="16.9" customHeight="1" spans="1:3">
      <c r="A28" s="27">
        <v>101010153</v>
      </c>
      <c r="B28" s="91" t="s">
        <v>116</v>
      </c>
      <c r="C28" s="9">
        <v>0</v>
      </c>
    </row>
    <row r="29" ht="17.25" customHeight="1" spans="1:3">
      <c r="A29" s="27">
        <v>101010162</v>
      </c>
      <c r="B29" s="91" t="s">
        <v>117</v>
      </c>
      <c r="C29" s="9">
        <v>0</v>
      </c>
    </row>
    <row r="30" ht="17.25" customHeight="1" spans="1:3">
      <c r="A30" s="27">
        <v>101010163</v>
      </c>
      <c r="B30" s="91" t="s">
        <v>118</v>
      </c>
      <c r="C30" s="9">
        <v>0</v>
      </c>
    </row>
    <row r="31" ht="17.25" customHeight="1" spans="1:3">
      <c r="A31" s="27">
        <v>101010164</v>
      </c>
      <c r="B31" s="91" t="s">
        <v>119</v>
      </c>
      <c r="C31" s="9">
        <v>0</v>
      </c>
    </row>
    <row r="32" ht="17.25" customHeight="1" spans="1:3">
      <c r="A32" s="27">
        <v>101010165</v>
      </c>
      <c r="B32" s="91" t="s">
        <v>120</v>
      </c>
      <c r="C32" s="9">
        <v>343</v>
      </c>
    </row>
    <row r="33" ht="17.25" customHeight="1" spans="1:3">
      <c r="A33" s="27">
        <v>1010102</v>
      </c>
      <c r="B33" s="55" t="s">
        <v>121</v>
      </c>
      <c r="C33" s="12">
        <f>SUM(C34:C36)</f>
        <v>0</v>
      </c>
    </row>
    <row r="34" ht="17.25" customHeight="1" spans="1:3">
      <c r="A34" s="27">
        <v>101010201</v>
      </c>
      <c r="B34" s="91" t="s">
        <v>122</v>
      </c>
      <c r="C34" s="9">
        <v>0</v>
      </c>
    </row>
    <row r="35" ht="16.9" customHeight="1" spans="1:3">
      <c r="A35" s="27">
        <v>101010220</v>
      </c>
      <c r="B35" s="91" t="s">
        <v>123</v>
      </c>
      <c r="C35" s="9">
        <v>0</v>
      </c>
    </row>
    <row r="36" ht="16.9" customHeight="1" spans="1:3">
      <c r="A36" s="27">
        <v>101010221</v>
      </c>
      <c r="B36" s="91" t="s">
        <v>124</v>
      </c>
      <c r="C36" s="9">
        <v>0</v>
      </c>
    </row>
    <row r="37" ht="16.9" customHeight="1" spans="1:3">
      <c r="A37" s="27">
        <v>1010103</v>
      </c>
      <c r="B37" s="55" t="s">
        <v>125</v>
      </c>
      <c r="C37" s="12">
        <f>C38+C39</f>
        <v>0</v>
      </c>
    </row>
    <row r="38" ht="16.9" customHeight="1" spans="1:3">
      <c r="A38" s="27">
        <v>101010301</v>
      </c>
      <c r="B38" s="91" t="s">
        <v>126</v>
      </c>
      <c r="C38" s="9">
        <v>0</v>
      </c>
    </row>
    <row r="39" ht="16.9" customHeight="1" spans="1:3">
      <c r="A39" s="27">
        <v>101010302</v>
      </c>
      <c r="B39" s="91" t="s">
        <v>127</v>
      </c>
      <c r="C39" s="9">
        <v>0</v>
      </c>
    </row>
    <row r="40" ht="16.9" customHeight="1" spans="1:3">
      <c r="A40" s="27">
        <v>1010104</v>
      </c>
      <c r="B40" s="55" t="s">
        <v>128</v>
      </c>
      <c r="C40" s="12">
        <f>SUM(C41:C50)</f>
        <v>8146</v>
      </c>
    </row>
    <row r="41" ht="16.9" customHeight="1" spans="1:3">
      <c r="A41" s="27">
        <v>101010401</v>
      </c>
      <c r="B41" s="91" t="s">
        <v>129</v>
      </c>
      <c r="C41" s="9">
        <v>8355</v>
      </c>
    </row>
    <row r="42" ht="16.9" customHeight="1" spans="1:3">
      <c r="A42" s="27">
        <v>101010402</v>
      </c>
      <c r="B42" s="91" t="s">
        <v>130</v>
      </c>
      <c r="C42" s="9">
        <v>0</v>
      </c>
    </row>
    <row r="43" ht="16.9" customHeight="1" spans="1:3">
      <c r="A43" s="27">
        <v>101010403</v>
      </c>
      <c r="B43" s="91" t="s">
        <v>131</v>
      </c>
      <c r="C43" s="9">
        <v>0</v>
      </c>
    </row>
    <row r="44" ht="16.9" customHeight="1" spans="1:3">
      <c r="A44" s="27">
        <v>101010420</v>
      </c>
      <c r="B44" s="91" t="s">
        <v>132</v>
      </c>
      <c r="C44" s="9">
        <v>4</v>
      </c>
    </row>
    <row r="45" ht="16.9" customHeight="1" spans="1:3">
      <c r="A45" s="27">
        <v>101010429</v>
      </c>
      <c r="B45" s="91" t="s">
        <v>133</v>
      </c>
      <c r="C45" s="9">
        <v>0</v>
      </c>
    </row>
    <row r="46" ht="16.9" customHeight="1" spans="1:3">
      <c r="A46" s="27">
        <v>101010461</v>
      </c>
      <c r="B46" s="91" t="s">
        <v>134</v>
      </c>
      <c r="C46" s="9">
        <v>0</v>
      </c>
    </row>
    <row r="47" ht="17.25" customHeight="1" spans="1:3">
      <c r="A47" s="27">
        <v>101010462</v>
      </c>
      <c r="B47" s="91" t="s">
        <v>135</v>
      </c>
      <c r="C47" s="9">
        <v>0</v>
      </c>
    </row>
    <row r="48" ht="17.25" customHeight="1" spans="1:3">
      <c r="A48" s="27">
        <v>101010463</v>
      </c>
      <c r="B48" s="91" t="s">
        <v>136</v>
      </c>
      <c r="C48" s="9">
        <v>0</v>
      </c>
    </row>
    <row r="49" ht="17.25" customHeight="1" spans="1:3">
      <c r="A49" s="27">
        <v>101010464</v>
      </c>
      <c r="B49" s="91" t="s">
        <v>137</v>
      </c>
      <c r="C49" s="9">
        <v>-213</v>
      </c>
    </row>
    <row r="50" ht="17.25" customHeight="1" spans="1:3">
      <c r="A50" s="27">
        <v>101010465</v>
      </c>
      <c r="B50" s="91" t="s">
        <v>138</v>
      </c>
      <c r="C50" s="9">
        <v>0</v>
      </c>
    </row>
    <row r="51" ht="17.25" customHeight="1" spans="1:3">
      <c r="A51" s="27">
        <v>1010105</v>
      </c>
      <c r="B51" s="55" t="s">
        <v>139</v>
      </c>
      <c r="C51" s="12">
        <f>SUM(C52:C53)</f>
        <v>0</v>
      </c>
    </row>
    <row r="52" ht="16.9" customHeight="1" spans="1:3">
      <c r="A52" s="27">
        <v>101010501</v>
      </c>
      <c r="B52" s="91" t="s">
        <v>140</v>
      </c>
      <c r="C52" s="9">
        <v>0</v>
      </c>
    </row>
    <row r="53" ht="16.9" customHeight="1" spans="1:3">
      <c r="A53" s="27">
        <v>101010502</v>
      </c>
      <c r="B53" s="91" t="s">
        <v>141</v>
      </c>
      <c r="C53" s="9">
        <v>0</v>
      </c>
    </row>
    <row r="54" ht="16.9" customHeight="1" spans="1:3">
      <c r="A54" s="27">
        <v>10102</v>
      </c>
      <c r="B54" s="55" t="s">
        <v>142</v>
      </c>
      <c r="C54" s="12">
        <f>SUM(C55,C67,C73)</f>
        <v>0</v>
      </c>
    </row>
    <row r="55" ht="16.9" customHeight="1" spans="1:3">
      <c r="A55" s="27">
        <v>1010201</v>
      </c>
      <c r="B55" s="55" t="s">
        <v>143</v>
      </c>
      <c r="C55" s="12">
        <f>SUM(C56:C66)</f>
        <v>0</v>
      </c>
    </row>
    <row r="56" ht="16.9" customHeight="1" spans="1:3">
      <c r="A56" s="27">
        <v>101020101</v>
      </c>
      <c r="B56" s="91" t="s">
        <v>144</v>
      </c>
      <c r="C56" s="9">
        <v>0</v>
      </c>
    </row>
    <row r="57" ht="16.9" customHeight="1" spans="1:3">
      <c r="A57" s="27">
        <v>101020102</v>
      </c>
      <c r="B57" s="91" t="s">
        <v>145</v>
      </c>
      <c r="C57" s="9">
        <v>0</v>
      </c>
    </row>
    <row r="58" ht="16.9" customHeight="1" spans="1:3">
      <c r="A58" s="27">
        <v>101020103</v>
      </c>
      <c r="B58" s="91" t="s">
        <v>146</v>
      </c>
      <c r="C58" s="9">
        <v>0</v>
      </c>
    </row>
    <row r="59" ht="16.9" customHeight="1" spans="1:3">
      <c r="A59" s="27">
        <v>101020104</v>
      </c>
      <c r="B59" s="91" t="s">
        <v>147</v>
      </c>
      <c r="C59" s="9">
        <v>0</v>
      </c>
    </row>
    <row r="60" ht="16.9" customHeight="1" spans="1:3">
      <c r="A60" s="27">
        <v>101020105</v>
      </c>
      <c r="B60" s="91" t="s">
        <v>148</v>
      </c>
      <c r="C60" s="9">
        <v>0</v>
      </c>
    </row>
    <row r="61" ht="16.9" customHeight="1" spans="1:3">
      <c r="A61" s="27">
        <v>101020106</v>
      </c>
      <c r="B61" s="91" t="s">
        <v>149</v>
      </c>
      <c r="C61" s="9">
        <v>0</v>
      </c>
    </row>
    <row r="62" ht="16.9" customHeight="1" spans="1:3">
      <c r="A62" s="27">
        <v>101020107</v>
      </c>
      <c r="B62" s="91" t="s">
        <v>150</v>
      </c>
      <c r="C62" s="9">
        <v>0</v>
      </c>
    </row>
    <row r="63" ht="16.9" customHeight="1" spans="1:3">
      <c r="A63" s="27">
        <v>101020119</v>
      </c>
      <c r="B63" s="91" t="s">
        <v>151</v>
      </c>
      <c r="C63" s="9">
        <v>0</v>
      </c>
    </row>
    <row r="64" ht="16.9" customHeight="1" spans="1:3">
      <c r="A64" s="27">
        <v>101020120</v>
      </c>
      <c r="B64" s="91" t="s">
        <v>152</v>
      </c>
      <c r="C64" s="9">
        <v>0</v>
      </c>
    </row>
    <row r="65" ht="16.9" customHeight="1" spans="1:3">
      <c r="A65" s="27">
        <v>101020121</v>
      </c>
      <c r="B65" s="91" t="s">
        <v>153</v>
      </c>
      <c r="C65" s="9">
        <v>0</v>
      </c>
    </row>
    <row r="66" ht="16.9" customHeight="1" spans="1:3">
      <c r="A66" s="27">
        <v>101020129</v>
      </c>
      <c r="B66" s="91" t="s">
        <v>154</v>
      </c>
      <c r="C66" s="9">
        <v>0</v>
      </c>
    </row>
    <row r="67" ht="16.9" customHeight="1" spans="1:3">
      <c r="A67" s="27">
        <v>1010202</v>
      </c>
      <c r="B67" s="55" t="s">
        <v>155</v>
      </c>
      <c r="C67" s="12">
        <f>SUM(C68:C72)</f>
        <v>0</v>
      </c>
    </row>
    <row r="68" ht="16.9" customHeight="1" spans="1:3">
      <c r="A68" s="27">
        <v>101020202</v>
      </c>
      <c r="B68" s="91" t="s">
        <v>156</v>
      </c>
      <c r="C68" s="9">
        <v>0</v>
      </c>
    </row>
    <row r="69" ht="16.9" customHeight="1" spans="1:3">
      <c r="A69" s="27">
        <v>101020209</v>
      </c>
      <c r="B69" s="91" t="s">
        <v>157</v>
      </c>
      <c r="C69" s="9">
        <v>0</v>
      </c>
    </row>
    <row r="70" ht="16.9" customHeight="1" spans="1:3">
      <c r="A70" s="27">
        <v>101020220</v>
      </c>
      <c r="B70" s="91" t="s">
        <v>158</v>
      </c>
      <c r="C70" s="9">
        <v>0</v>
      </c>
    </row>
    <row r="71" ht="16.9" customHeight="1" spans="1:3">
      <c r="A71" s="27">
        <v>101020221</v>
      </c>
      <c r="B71" s="91" t="s">
        <v>159</v>
      </c>
      <c r="C71" s="9">
        <v>0</v>
      </c>
    </row>
    <row r="72" ht="16.9" customHeight="1" spans="1:3">
      <c r="A72" s="27">
        <v>101020229</v>
      </c>
      <c r="B72" s="91" t="s">
        <v>160</v>
      </c>
      <c r="C72" s="9">
        <v>0</v>
      </c>
    </row>
    <row r="73" ht="16.9" customHeight="1" spans="1:3">
      <c r="A73" s="27">
        <v>1010203</v>
      </c>
      <c r="B73" s="55" t="s">
        <v>161</v>
      </c>
      <c r="C73" s="9">
        <v>0</v>
      </c>
    </row>
    <row r="74" ht="16.9" customHeight="1" spans="1:3">
      <c r="A74" s="27">
        <v>10103</v>
      </c>
      <c r="B74" s="55" t="s">
        <v>162</v>
      </c>
      <c r="C74" s="12">
        <f>SUM(C75,C76,C79:C85)</f>
        <v>7942</v>
      </c>
    </row>
    <row r="75" ht="16.9" customHeight="1" spans="1:3">
      <c r="A75" s="27">
        <v>1010302</v>
      </c>
      <c r="B75" s="55" t="s">
        <v>163</v>
      </c>
      <c r="C75" s="9">
        <v>0</v>
      </c>
    </row>
    <row r="76" ht="16.9" customHeight="1" spans="1:3">
      <c r="A76" s="27">
        <v>1010303</v>
      </c>
      <c r="B76" s="55" t="s">
        <v>164</v>
      </c>
      <c r="C76" s="12">
        <f>SUM(C77:C78)</f>
        <v>-52</v>
      </c>
    </row>
    <row r="77" ht="16.9" customHeight="1" spans="1:3">
      <c r="A77" s="27">
        <v>101030301</v>
      </c>
      <c r="B77" s="91" t="s">
        <v>165</v>
      </c>
      <c r="C77" s="9">
        <v>0</v>
      </c>
    </row>
    <row r="78" ht="16.9" customHeight="1" spans="1:3">
      <c r="A78" s="27">
        <v>101030399</v>
      </c>
      <c r="B78" s="91" t="s">
        <v>166</v>
      </c>
      <c r="C78" s="9">
        <v>-52</v>
      </c>
    </row>
    <row r="79" ht="16.9" customHeight="1" spans="1:3">
      <c r="A79" s="27">
        <v>1010304</v>
      </c>
      <c r="B79" s="55" t="s">
        <v>167</v>
      </c>
      <c r="C79" s="9">
        <v>9868</v>
      </c>
    </row>
    <row r="80" ht="16.9" customHeight="1" spans="1:3">
      <c r="A80" s="27">
        <v>1010320</v>
      </c>
      <c r="B80" s="55" t="s">
        <v>168</v>
      </c>
      <c r="C80" s="9">
        <v>8</v>
      </c>
    </row>
    <row r="81" ht="16.9" customHeight="1" spans="1:3">
      <c r="A81" s="27">
        <v>1010329</v>
      </c>
      <c r="B81" s="55" t="s">
        <v>169</v>
      </c>
      <c r="C81" s="9">
        <v>0</v>
      </c>
    </row>
    <row r="82" ht="17.25" customHeight="1" spans="1:3">
      <c r="A82" s="27">
        <v>1010330</v>
      </c>
      <c r="B82" s="55" t="s">
        <v>170</v>
      </c>
      <c r="C82" s="9">
        <v>0</v>
      </c>
    </row>
    <row r="83" ht="17.25" customHeight="1" spans="1:3">
      <c r="A83" s="27">
        <v>1010331</v>
      </c>
      <c r="B83" s="55" t="s">
        <v>171</v>
      </c>
      <c r="C83" s="9">
        <v>0</v>
      </c>
    </row>
    <row r="84" ht="17.25" customHeight="1" spans="1:3">
      <c r="A84" s="27">
        <v>1010332</v>
      </c>
      <c r="B84" s="55" t="s">
        <v>172</v>
      </c>
      <c r="C84" s="9">
        <v>-1882</v>
      </c>
    </row>
    <row r="85" ht="17.25" customHeight="1" spans="1:3">
      <c r="A85" s="27">
        <v>1010333</v>
      </c>
      <c r="B85" s="55" t="s">
        <v>173</v>
      </c>
      <c r="C85" s="9">
        <v>0</v>
      </c>
    </row>
    <row r="86" ht="17.25" customHeight="1" spans="1:3">
      <c r="A86" s="27">
        <v>10104</v>
      </c>
      <c r="B86" s="55" t="s">
        <v>174</v>
      </c>
      <c r="C86" s="12">
        <f>SUM(C87:C103,C107:C112,C116,C121:C122,C126:C132,C147:C148,C151:C153,C158,C163,C168,C173,C178,C183,C188,C193,C198,C203)</f>
        <v>4392</v>
      </c>
    </row>
    <row r="87" ht="16.9" customHeight="1" spans="1:3">
      <c r="A87" s="27">
        <v>1010401</v>
      </c>
      <c r="B87" s="55" t="s">
        <v>175</v>
      </c>
      <c r="C87" s="9">
        <v>0</v>
      </c>
    </row>
    <row r="88" ht="16.9" customHeight="1" spans="1:3">
      <c r="A88" s="27">
        <v>1010402</v>
      </c>
      <c r="B88" s="55" t="s">
        <v>176</v>
      </c>
      <c r="C88" s="9">
        <v>0</v>
      </c>
    </row>
    <row r="89" ht="16.9" customHeight="1" spans="1:3">
      <c r="A89" s="27">
        <v>1010403</v>
      </c>
      <c r="B89" s="55" t="s">
        <v>177</v>
      </c>
      <c r="C89" s="9">
        <v>0</v>
      </c>
    </row>
    <row r="90" ht="16.9" customHeight="1" spans="1:3">
      <c r="A90" s="27">
        <v>1010404</v>
      </c>
      <c r="B90" s="55" t="s">
        <v>178</v>
      </c>
      <c r="C90" s="9">
        <v>0</v>
      </c>
    </row>
    <row r="91" ht="16.9" customHeight="1" spans="1:3">
      <c r="A91" s="27">
        <v>1010405</v>
      </c>
      <c r="B91" s="55" t="s">
        <v>179</v>
      </c>
      <c r="C91" s="9">
        <v>0</v>
      </c>
    </row>
    <row r="92" ht="16.9" customHeight="1" spans="1:3">
      <c r="A92" s="27">
        <v>1010406</v>
      </c>
      <c r="B92" s="55" t="s">
        <v>180</v>
      </c>
      <c r="C92" s="9">
        <v>0</v>
      </c>
    </row>
    <row r="93" ht="16.9" customHeight="1" spans="1:3">
      <c r="A93" s="27">
        <v>1010407</v>
      </c>
      <c r="B93" s="55" t="s">
        <v>181</v>
      </c>
      <c r="C93" s="9">
        <v>0</v>
      </c>
    </row>
    <row r="94" ht="16.9" customHeight="1" spans="1:3">
      <c r="A94" s="27">
        <v>1010408</v>
      </c>
      <c r="B94" s="55" t="s">
        <v>182</v>
      </c>
      <c r="C94" s="9">
        <v>0</v>
      </c>
    </row>
    <row r="95" ht="16.9" customHeight="1" spans="1:3">
      <c r="A95" s="27">
        <v>1010409</v>
      </c>
      <c r="B95" s="55" t="s">
        <v>183</v>
      </c>
      <c r="C95" s="9">
        <v>0</v>
      </c>
    </row>
    <row r="96" ht="16.9" customHeight="1" spans="1:3">
      <c r="A96" s="27">
        <v>1010410</v>
      </c>
      <c r="B96" s="55" t="s">
        <v>184</v>
      </c>
      <c r="C96" s="9">
        <v>0</v>
      </c>
    </row>
    <row r="97" ht="16.9" customHeight="1" spans="1:3">
      <c r="A97" s="27">
        <v>1010411</v>
      </c>
      <c r="B97" s="55" t="s">
        <v>185</v>
      </c>
      <c r="C97" s="9">
        <v>0</v>
      </c>
    </row>
    <row r="98" ht="16.9" customHeight="1" spans="1:3">
      <c r="A98" s="27">
        <v>1010412</v>
      </c>
      <c r="B98" s="55" t="s">
        <v>186</v>
      </c>
      <c r="C98" s="9">
        <v>0</v>
      </c>
    </row>
    <row r="99" ht="16.9" customHeight="1" spans="1:3">
      <c r="A99" s="27">
        <v>1010413</v>
      </c>
      <c r="B99" s="55" t="s">
        <v>187</v>
      </c>
      <c r="C99" s="9">
        <v>0</v>
      </c>
    </row>
    <row r="100" ht="16.9" customHeight="1" spans="1:3">
      <c r="A100" s="27">
        <v>1010414</v>
      </c>
      <c r="B100" s="55" t="s">
        <v>188</v>
      </c>
      <c r="C100" s="9">
        <v>0</v>
      </c>
    </row>
    <row r="101" ht="16.9" customHeight="1" spans="1:3">
      <c r="A101" s="27">
        <v>1010415</v>
      </c>
      <c r="B101" s="55" t="s">
        <v>189</v>
      </c>
      <c r="C101" s="9">
        <v>0</v>
      </c>
    </row>
    <row r="102" ht="16.9" customHeight="1" spans="1:3">
      <c r="A102" s="27">
        <v>1010416</v>
      </c>
      <c r="B102" s="55" t="s">
        <v>190</v>
      </c>
      <c r="C102" s="9">
        <v>0</v>
      </c>
    </row>
    <row r="103" ht="16.9" customHeight="1" spans="1:3">
      <c r="A103" s="27">
        <v>1010417</v>
      </c>
      <c r="B103" s="55" t="s">
        <v>191</v>
      </c>
      <c r="C103" s="12">
        <f>SUM(C104:C106)</f>
        <v>0</v>
      </c>
    </row>
    <row r="104" ht="16.9" customHeight="1" spans="1:3">
      <c r="A104" s="27">
        <v>101041701</v>
      </c>
      <c r="B104" s="91" t="s">
        <v>192</v>
      </c>
      <c r="C104" s="9">
        <v>0</v>
      </c>
    </row>
    <row r="105" ht="16.9" customHeight="1" spans="1:3">
      <c r="A105" s="27">
        <v>101041702</v>
      </c>
      <c r="B105" s="91" t="s">
        <v>193</v>
      </c>
      <c r="C105" s="9">
        <v>0</v>
      </c>
    </row>
    <row r="106" ht="16.9" customHeight="1" spans="1:3">
      <c r="A106" s="27">
        <v>101041709</v>
      </c>
      <c r="B106" s="91" t="s">
        <v>194</v>
      </c>
      <c r="C106" s="9">
        <v>0</v>
      </c>
    </row>
    <row r="107" ht="16.9" customHeight="1" spans="1:3">
      <c r="A107" s="27">
        <v>1010418</v>
      </c>
      <c r="B107" s="55" t="s">
        <v>195</v>
      </c>
      <c r="C107" s="9">
        <v>0</v>
      </c>
    </row>
    <row r="108" ht="16.9" customHeight="1" spans="1:3">
      <c r="A108" s="27">
        <v>1010419</v>
      </c>
      <c r="B108" s="55" t="s">
        <v>196</v>
      </c>
      <c r="C108" s="9">
        <v>0</v>
      </c>
    </row>
    <row r="109" ht="16.9" customHeight="1" spans="1:3">
      <c r="A109" s="27">
        <v>1010420</v>
      </c>
      <c r="B109" s="55" t="s">
        <v>197</v>
      </c>
      <c r="C109" s="9">
        <v>0</v>
      </c>
    </row>
    <row r="110" ht="16.9" customHeight="1" spans="1:3">
      <c r="A110" s="27">
        <v>1010421</v>
      </c>
      <c r="B110" s="55" t="s">
        <v>198</v>
      </c>
      <c r="C110" s="9">
        <v>0</v>
      </c>
    </row>
    <row r="111" ht="16.9" customHeight="1" spans="1:3">
      <c r="A111" s="27">
        <v>1010422</v>
      </c>
      <c r="B111" s="55" t="s">
        <v>199</v>
      </c>
      <c r="C111" s="9">
        <v>0</v>
      </c>
    </row>
    <row r="112" ht="16.9" customHeight="1" spans="1:3">
      <c r="A112" s="27">
        <v>1010423</v>
      </c>
      <c r="B112" s="55" t="s">
        <v>200</v>
      </c>
      <c r="C112" s="12">
        <f>SUM(C113:C115)</f>
        <v>0</v>
      </c>
    </row>
    <row r="113" ht="16.9" customHeight="1" spans="1:3">
      <c r="A113" s="27">
        <v>101042303</v>
      </c>
      <c r="B113" s="91" t="s">
        <v>201</v>
      </c>
      <c r="C113" s="9">
        <v>0</v>
      </c>
    </row>
    <row r="114" ht="16.9" customHeight="1" spans="1:3">
      <c r="A114" s="27">
        <v>101042304</v>
      </c>
      <c r="B114" s="91" t="s">
        <v>202</v>
      </c>
      <c r="C114" s="9">
        <v>0</v>
      </c>
    </row>
    <row r="115" ht="16.9" customHeight="1" spans="1:3">
      <c r="A115" s="27">
        <v>101042309</v>
      </c>
      <c r="B115" s="91" t="s">
        <v>203</v>
      </c>
      <c r="C115" s="9">
        <v>0</v>
      </c>
    </row>
    <row r="116" ht="16.9" customHeight="1" spans="1:3">
      <c r="A116" s="27">
        <v>1010424</v>
      </c>
      <c r="B116" s="55" t="s">
        <v>204</v>
      </c>
      <c r="C116" s="12">
        <f>SUM(C117:C120)</f>
        <v>0</v>
      </c>
    </row>
    <row r="117" ht="16.9" customHeight="1" spans="1:3">
      <c r="A117" s="27">
        <v>101042402</v>
      </c>
      <c r="B117" s="91" t="s">
        <v>205</v>
      </c>
      <c r="C117" s="9">
        <v>0</v>
      </c>
    </row>
    <row r="118" ht="16.9" customHeight="1" spans="1:3">
      <c r="A118" s="27">
        <v>101042403</v>
      </c>
      <c r="B118" s="91" t="s">
        <v>206</v>
      </c>
      <c r="C118" s="9">
        <v>0</v>
      </c>
    </row>
    <row r="119" ht="16.9" customHeight="1" spans="1:3">
      <c r="A119" s="27">
        <v>101042404</v>
      </c>
      <c r="B119" s="91" t="s">
        <v>207</v>
      </c>
      <c r="C119" s="9">
        <v>0</v>
      </c>
    </row>
    <row r="120" ht="16.9" customHeight="1" spans="1:3">
      <c r="A120" s="27">
        <v>101042409</v>
      </c>
      <c r="B120" s="91" t="s">
        <v>208</v>
      </c>
      <c r="C120" s="9">
        <v>0</v>
      </c>
    </row>
    <row r="121" ht="16.9" customHeight="1" spans="1:3">
      <c r="A121" s="27">
        <v>1010425</v>
      </c>
      <c r="B121" s="55" t="s">
        <v>209</v>
      </c>
      <c r="C121" s="9">
        <v>0</v>
      </c>
    </row>
    <row r="122" ht="16.9" customHeight="1" spans="1:3">
      <c r="A122" s="27">
        <v>1010426</v>
      </c>
      <c r="B122" s="55" t="s">
        <v>210</v>
      </c>
      <c r="C122" s="12">
        <f>SUM(C123:C125)</f>
        <v>0</v>
      </c>
    </row>
    <row r="123" ht="16.9" customHeight="1" spans="1:3">
      <c r="A123" s="27">
        <v>101042601</v>
      </c>
      <c r="B123" s="91" t="s">
        <v>211</v>
      </c>
      <c r="C123" s="9">
        <v>0</v>
      </c>
    </row>
    <row r="124" ht="16.9" customHeight="1" spans="1:3">
      <c r="A124" s="27">
        <v>101042602</v>
      </c>
      <c r="B124" s="91" t="s">
        <v>212</v>
      </c>
      <c r="C124" s="9">
        <v>0</v>
      </c>
    </row>
    <row r="125" ht="16.9" customHeight="1" spans="1:3">
      <c r="A125" s="27">
        <v>101042609</v>
      </c>
      <c r="B125" s="91" t="s">
        <v>213</v>
      </c>
      <c r="C125" s="9">
        <v>0</v>
      </c>
    </row>
    <row r="126" ht="16.9" customHeight="1" spans="1:3">
      <c r="A126" s="27">
        <v>1010427</v>
      </c>
      <c r="B126" s="55" t="s">
        <v>214</v>
      </c>
      <c r="C126" s="9">
        <v>0</v>
      </c>
    </row>
    <row r="127" ht="16.9" customHeight="1" spans="1:3">
      <c r="A127" s="27">
        <v>1010428</v>
      </c>
      <c r="B127" s="55" t="s">
        <v>215</v>
      </c>
      <c r="C127" s="9">
        <v>0</v>
      </c>
    </row>
    <row r="128" ht="16.9" customHeight="1" spans="1:3">
      <c r="A128" s="27">
        <v>1010429</v>
      </c>
      <c r="B128" s="55" t="s">
        <v>216</v>
      </c>
      <c r="C128" s="9">
        <v>0</v>
      </c>
    </row>
    <row r="129" ht="16.9" customHeight="1" spans="1:3">
      <c r="A129" s="27">
        <v>1010430</v>
      </c>
      <c r="B129" s="55" t="s">
        <v>217</v>
      </c>
      <c r="C129" s="9">
        <v>0</v>
      </c>
    </row>
    <row r="130" ht="16.9" customHeight="1" spans="1:3">
      <c r="A130" s="27">
        <v>1010431</v>
      </c>
      <c r="B130" s="55" t="s">
        <v>218</v>
      </c>
      <c r="C130" s="9">
        <v>44</v>
      </c>
    </row>
    <row r="131" ht="16.9" customHeight="1" spans="1:3">
      <c r="A131" s="27">
        <v>1010432</v>
      </c>
      <c r="B131" s="55" t="s">
        <v>219</v>
      </c>
      <c r="C131" s="9">
        <v>375</v>
      </c>
    </row>
    <row r="132" ht="16.9" customHeight="1" spans="1:3">
      <c r="A132" s="27">
        <v>1010433</v>
      </c>
      <c r="B132" s="55" t="s">
        <v>220</v>
      </c>
      <c r="C132" s="12">
        <f>SUM(C133:C146)</f>
        <v>3790</v>
      </c>
    </row>
    <row r="133" ht="16.9" customHeight="1" spans="1:3">
      <c r="A133" s="27">
        <v>101043302</v>
      </c>
      <c r="B133" s="91" t="s">
        <v>221</v>
      </c>
      <c r="C133" s="9">
        <v>0</v>
      </c>
    </row>
    <row r="134" ht="16.9" customHeight="1" spans="1:3">
      <c r="A134" s="27">
        <v>101043303</v>
      </c>
      <c r="B134" s="91" t="s">
        <v>222</v>
      </c>
      <c r="C134" s="9">
        <v>0</v>
      </c>
    </row>
    <row r="135" ht="16.9" customHeight="1" spans="1:3">
      <c r="A135" s="27">
        <v>101043304</v>
      </c>
      <c r="B135" s="91" t="s">
        <v>223</v>
      </c>
      <c r="C135" s="9">
        <v>0</v>
      </c>
    </row>
    <row r="136" ht="16.9" customHeight="1" spans="1:3">
      <c r="A136" s="27">
        <v>101043308</v>
      </c>
      <c r="B136" s="91" t="s">
        <v>224</v>
      </c>
      <c r="C136" s="9">
        <v>0</v>
      </c>
    </row>
    <row r="137" ht="16.9" customHeight="1" spans="1:3">
      <c r="A137" s="27">
        <v>101043309</v>
      </c>
      <c r="B137" s="91" t="s">
        <v>225</v>
      </c>
      <c r="C137" s="9">
        <v>0</v>
      </c>
    </row>
    <row r="138" ht="16.9" customHeight="1" spans="1:3">
      <c r="A138" s="27">
        <v>101043310</v>
      </c>
      <c r="B138" s="91" t="s">
        <v>226</v>
      </c>
      <c r="C138" s="9">
        <v>0</v>
      </c>
    </row>
    <row r="139" ht="16.9" customHeight="1" spans="1:3">
      <c r="A139" s="27">
        <v>101043312</v>
      </c>
      <c r="B139" s="91" t="s">
        <v>227</v>
      </c>
      <c r="C139" s="9">
        <v>0</v>
      </c>
    </row>
    <row r="140" ht="16.9" customHeight="1" spans="1:3">
      <c r="A140" s="27">
        <v>101043313</v>
      </c>
      <c r="B140" s="91" t="s">
        <v>228</v>
      </c>
      <c r="C140" s="9">
        <v>0</v>
      </c>
    </row>
    <row r="141" ht="16.9" customHeight="1" spans="1:3">
      <c r="A141" s="27">
        <v>101043314</v>
      </c>
      <c r="B141" s="91" t="s">
        <v>229</v>
      </c>
      <c r="C141" s="9">
        <v>0</v>
      </c>
    </row>
    <row r="142" ht="16.9" customHeight="1" spans="1:3">
      <c r="A142" s="27">
        <v>101043315</v>
      </c>
      <c r="B142" s="91" t="s">
        <v>230</v>
      </c>
      <c r="C142" s="9">
        <v>0</v>
      </c>
    </row>
    <row r="143" ht="16.9" customHeight="1" spans="1:3">
      <c r="A143" s="27">
        <v>101043316</v>
      </c>
      <c r="B143" s="91" t="s">
        <v>231</v>
      </c>
      <c r="C143" s="9">
        <v>0</v>
      </c>
    </row>
    <row r="144" ht="16.9" customHeight="1" spans="1:3">
      <c r="A144" s="27">
        <v>101043317</v>
      </c>
      <c r="B144" s="91" t="s">
        <v>232</v>
      </c>
      <c r="C144" s="9">
        <v>0</v>
      </c>
    </row>
    <row r="145" ht="16.9" customHeight="1" spans="1:3">
      <c r="A145" s="27">
        <v>101043318</v>
      </c>
      <c r="B145" s="91" t="s">
        <v>233</v>
      </c>
      <c r="C145" s="9">
        <v>0</v>
      </c>
    </row>
    <row r="146" ht="16.9" customHeight="1" spans="1:3">
      <c r="A146" s="27">
        <v>101043399</v>
      </c>
      <c r="B146" s="91" t="s">
        <v>234</v>
      </c>
      <c r="C146" s="9">
        <v>3790</v>
      </c>
    </row>
    <row r="147" ht="16.9" customHeight="1" spans="1:3">
      <c r="A147" s="27">
        <v>1010434</v>
      </c>
      <c r="B147" s="55" t="s">
        <v>235</v>
      </c>
      <c r="C147" s="9">
        <v>0</v>
      </c>
    </row>
    <row r="148" ht="16.9" customHeight="1" spans="1:3">
      <c r="A148" s="27">
        <v>1010435</v>
      </c>
      <c r="B148" s="55" t="s">
        <v>236</v>
      </c>
      <c r="C148" s="12">
        <f>C149+C150</f>
        <v>83</v>
      </c>
    </row>
    <row r="149" ht="16.9" customHeight="1" spans="1:3">
      <c r="A149" s="27">
        <v>101043501</v>
      </c>
      <c r="B149" s="91" t="s">
        <v>237</v>
      </c>
      <c r="C149" s="9">
        <v>0</v>
      </c>
    </row>
    <row r="150" ht="16.9" customHeight="1" spans="1:3">
      <c r="A150" s="27">
        <v>101043509</v>
      </c>
      <c r="B150" s="91" t="s">
        <v>238</v>
      </c>
      <c r="C150" s="9">
        <v>83</v>
      </c>
    </row>
    <row r="151" ht="16.9" customHeight="1" spans="1:3">
      <c r="A151" s="27">
        <v>1010436</v>
      </c>
      <c r="B151" s="55" t="s">
        <v>239</v>
      </c>
      <c r="C151" s="9">
        <v>23</v>
      </c>
    </row>
    <row r="152" ht="16.9" customHeight="1" spans="1:3">
      <c r="A152" s="27">
        <v>1010439</v>
      </c>
      <c r="B152" s="55" t="s">
        <v>240</v>
      </c>
      <c r="C152" s="9">
        <v>68</v>
      </c>
    </row>
    <row r="153" ht="16.9" customHeight="1" spans="1:3">
      <c r="A153" s="27">
        <v>1010440</v>
      </c>
      <c r="B153" s="55" t="s">
        <v>241</v>
      </c>
      <c r="C153" s="12">
        <f>SUM(C154:C157)</f>
        <v>0</v>
      </c>
    </row>
    <row r="154" ht="16.9" customHeight="1" spans="1:3">
      <c r="A154" s="27">
        <v>101044001</v>
      </c>
      <c r="B154" s="91" t="s">
        <v>242</v>
      </c>
      <c r="C154" s="9">
        <v>0</v>
      </c>
    </row>
    <row r="155" ht="16.9" customHeight="1" spans="1:3">
      <c r="A155" s="27">
        <v>101044002</v>
      </c>
      <c r="B155" s="91" t="s">
        <v>243</v>
      </c>
      <c r="C155" s="9">
        <v>0</v>
      </c>
    </row>
    <row r="156" ht="16.9" customHeight="1" spans="1:3">
      <c r="A156" s="27">
        <v>101044003</v>
      </c>
      <c r="B156" s="91" t="s">
        <v>244</v>
      </c>
      <c r="C156" s="9">
        <v>0</v>
      </c>
    </row>
    <row r="157" ht="16.9" customHeight="1" spans="1:3">
      <c r="A157" s="27">
        <v>101044099</v>
      </c>
      <c r="B157" s="91" t="s">
        <v>245</v>
      </c>
      <c r="C157" s="9">
        <v>0</v>
      </c>
    </row>
    <row r="158" ht="16.9" customHeight="1" spans="1:3">
      <c r="A158" s="27">
        <v>1010441</v>
      </c>
      <c r="B158" s="55" t="s">
        <v>246</v>
      </c>
      <c r="C158" s="12">
        <f>SUM(C159:C162)</f>
        <v>0</v>
      </c>
    </row>
    <row r="159" ht="16.9" customHeight="1" spans="1:3">
      <c r="A159" s="27">
        <v>101044101</v>
      </c>
      <c r="B159" s="91" t="s">
        <v>247</v>
      </c>
      <c r="C159" s="9">
        <v>0</v>
      </c>
    </row>
    <row r="160" ht="16.9" customHeight="1" spans="1:3">
      <c r="A160" s="27">
        <v>101044102</v>
      </c>
      <c r="B160" s="91" t="s">
        <v>248</v>
      </c>
      <c r="C160" s="9">
        <v>0</v>
      </c>
    </row>
    <row r="161" ht="16.9" customHeight="1" spans="1:3">
      <c r="A161" s="27">
        <v>101044103</v>
      </c>
      <c r="B161" s="91" t="s">
        <v>249</v>
      </c>
      <c r="C161" s="9">
        <v>0</v>
      </c>
    </row>
    <row r="162" ht="16.9" customHeight="1" spans="1:3">
      <c r="A162" s="27">
        <v>101044199</v>
      </c>
      <c r="B162" s="91" t="s">
        <v>250</v>
      </c>
      <c r="C162" s="9">
        <v>0</v>
      </c>
    </row>
    <row r="163" ht="16.9" customHeight="1" spans="1:3">
      <c r="A163" s="27">
        <v>1010442</v>
      </c>
      <c r="B163" s="55" t="s">
        <v>251</v>
      </c>
      <c r="C163" s="12">
        <f>SUM(C164:C167)</f>
        <v>0</v>
      </c>
    </row>
    <row r="164" ht="16.9" customHeight="1" spans="1:3">
      <c r="A164" s="27">
        <v>101044201</v>
      </c>
      <c r="B164" s="91" t="s">
        <v>252</v>
      </c>
      <c r="C164" s="9">
        <v>0</v>
      </c>
    </row>
    <row r="165" ht="16.9" customHeight="1" spans="1:3">
      <c r="A165" s="27">
        <v>101044202</v>
      </c>
      <c r="B165" s="91" t="s">
        <v>253</v>
      </c>
      <c r="C165" s="9">
        <v>0</v>
      </c>
    </row>
    <row r="166" ht="16.9" customHeight="1" spans="1:3">
      <c r="A166" s="27">
        <v>101044203</v>
      </c>
      <c r="B166" s="91" t="s">
        <v>254</v>
      </c>
      <c r="C166" s="9">
        <v>0</v>
      </c>
    </row>
    <row r="167" ht="16.9" customHeight="1" spans="1:3">
      <c r="A167" s="27">
        <v>101044299</v>
      </c>
      <c r="B167" s="91" t="s">
        <v>255</v>
      </c>
      <c r="C167" s="9">
        <v>0</v>
      </c>
    </row>
    <row r="168" ht="16.9" customHeight="1" spans="1:3">
      <c r="A168" s="27">
        <v>1010443</v>
      </c>
      <c r="B168" s="55" t="s">
        <v>256</v>
      </c>
      <c r="C168" s="12">
        <f>SUM(C169:C172)</f>
        <v>0</v>
      </c>
    </row>
    <row r="169" ht="16.9" customHeight="1" spans="1:3">
      <c r="A169" s="27">
        <v>101044301</v>
      </c>
      <c r="B169" s="91" t="s">
        <v>257</v>
      </c>
      <c r="C169" s="9">
        <v>0</v>
      </c>
    </row>
    <row r="170" ht="16.9" customHeight="1" spans="1:3">
      <c r="A170" s="27">
        <v>101044302</v>
      </c>
      <c r="B170" s="91" t="s">
        <v>258</v>
      </c>
      <c r="C170" s="9">
        <v>0</v>
      </c>
    </row>
    <row r="171" ht="16.9" customHeight="1" spans="1:3">
      <c r="A171" s="27">
        <v>101044303</v>
      </c>
      <c r="B171" s="91" t="s">
        <v>259</v>
      </c>
      <c r="C171" s="9">
        <v>0</v>
      </c>
    </row>
    <row r="172" ht="16.9" customHeight="1" spans="1:3">
      <c r="A172" s="27">
        <v>101044399</v>
      </c>
      <c r="B172" s="91" t="s">
        <v>260</v>
      </c>
      <c r="C172" s="9">
        <v>0</v>
      </c>
    </row>
    <row r="173" ht="16.9" customHeight="1" spans="1:3">
      <c r="A173" s="27">
        <v>1010444</v>
      </c>
      <c r="B173" s="55" t="s">
        <v>261</v>
      </c>
      <c r="C173" s="12">
        <f>SUM(C174:C177)</f>
        <v>0</v>
      </c>
    </row>
    <row r="174" ht="16.9" customHeight="1" spans="1:3">
      <c r="A174" s="27">
        <v>101044401</v>
      </c>
      <c r="B174" s="91" t="s">
        <v>242</v>
      </c>
      <c r="C174" s="9">
        <v>0</v>
      </c>
    </row>
    <row r="175" ht="16.9" customHeight="1" spans="1:3">
      <c r="A175" s="27">
        <v>101044402</v>
      </c>
      <c r="B175" s="91" t="s">
        <v>243</v>
      </c>
      <c r="C175" s="9">
        <v>0</v>
      </c>
    </row>
    <row r="176" ht="16.9" customHeight="1" spans="1:3">
      <c r="A176" s="27">
        <v>101044403</v>
      </c>
      <c r="B176" s="91" t="s">
        <v>244</v>
      </c>
      <c r="C176" s="9">
        <v>0</v>
      </c>
    </row>
    <row r="177" ht="16.9" customHeight="1" spans="1:3">
      <c r="A177" s="27">
        <v>101044499</v>
      </c>
      <c r="B177" s="91" t="s">
        <v>245</v>
      </c>
      <c r="C177" s="9">
        <v>0</v>
      </c>
    </row>
    <row r="178" ht="16.9" customHeight="1" spans="1:3">
      <c r="A178" s="27">
        <v>1010445</v>
      </c>
      <c r="B178" s="55" t="s">
        <v>262</v>
      </c>
      <c r="C178" s="12">
        <f>SUM(C179:C182)</f>
        <v>0</v>
      </c>
    </row>
    <row r="179" ht="16.9" customHeight="1" spans="1:3">
      <c r="A179" s="27">
        <v>101044501</v>
      </c>
      <c r="B179" s="91" t="s">
        <v>247</v>
      </c>
      <c r="C179" s="9">
        <v>0</v>
      </c>
    </row>
    <row r="180" ht="16.9" customHeight="1" spans="1:3">
      <c r="A180" s="27">
        <v>101044502</v>
      </c>
      <c r="B180" s="91" t="s">
        <v>248</v>
      </c>
      <c r="C180" s="9">
        <v>0</v>
      </c>
    </row>
    <row r="181" ht="16.9" customHeight="1" spans="1:3">
      <c r="A181" s="27">
        <v>101044503</v>
      </c>
      <c r="B181" s="91" t="s">
        <v>249</v>
      </c>
      <c r="C181" s="9">
        <v>0</v>
      </c>
    </row>
    <row r="182" ht="16.9" customHeight="1" spans="1:3">
      <c r="A182" s="27">
        <v>101044599</v>
      </c>
      <c r="B182" s="91" t="s">
        <v>250</v>
      </c>
      <c r="C182" s="9">
        <v>0</v>
      </c>
    </row>
    <row r="183" ht="16.9" customHeight="1" spans="1:3">
      <c r="A183" s="27">
        <v>1010446</v>
      </c>
      <c r="B183" s="55" t="s">
        <v>263</v>
      </c>
      <c r="C183" s="12">
        <f>SUM(C184:C187)</f>
        <v>0</v>
      </c>
    </row>
    <row r="184" ht="16.9" customHeight="1" spans="1:3">
      <c r="A184" s="27">
        <v>101044601</v>
      </c>
      <c r="B184" s="91" t="s">
        <v>252</v>
      </c>
      <c r="C184" s="9">
        <v>0</v>
      </c>
    </row>
    <row r="185" ht="16.9" customHeight="1" spans="1:3">
      <c r="A185" s="27">
        <v>101044602</v>
      </c>
      <c r="B185" s="91" t="s">
        <v>253</v>
      </c>
      <c r="C185" s="9">
        <v>0</v>
      </c>
    </row>
    <row r="186" ht="16.9" customHeight="1" spans="1:3">
      <c r="A186" s="27">
        <v>101044603</v>
      </c>
      <c r="B186" s="91" t="s">
        <v>254</v>
      </c>
      <c r="C186" s="9">
        <v>0</v>
      </c>
    </row>
    <row r="187" ht="16.9" customHeight="1" spans="1:3">
      <c r="A187" s="27">
        <v>101044699</v>
      </c>
      <c r="B187" s="91" t="s">
        <v>255</v>
      </c>
      <c r="C187" s="9">
        <v>0</v>
      </c>
    </row>
    <row r="188" ht="16.9" customHeight="1" spans="1:3">
      <c r="A188" s="27">
        <v>1010447</v>
      </c>
      <c r="B188" s="55" t="s">
        <v>264</v>
      </c>
      <c r="C188" s="12">
        <f>SUM(C189:C192)</f>
        <v>0</v>
      </c>
    </row>
    <row r="189" ht="16.9" customHeight="1" spans="1:3">
      <c r="A189" s="27">
        <v>101044701</v>
      </c>
      <c r="B189" s="91" t="s">
        <v>257</v>
      </c>
      <c r="C189" s="9">
        <v>0</v>
      </c>
    </row>
    <row r="190" ht="16.9" customHeight="1" spans="1:3">
      <c r="A190" s="27">
        <v>101044702</v>
      </c>
      <c r="B190" s="91" t="s">
        <v>258</v>
      </c>
      <c r="C190" s="9">
        <v>0</v>
      </c>
    </row>
    <row r="191" ht="16.9" customHeight="1" spans="1:3">
      <c r="A191" s="27">
        <v>101044703</v>
      </c>
      <c r="B191" s="91" t="s">
        <v>259</v>
      </c>
      <c r="C191" s="9">
        <v>0</v>
      </c>
    </row>
    <row r="192" ht="16.9" customHeight="1" spans="1:3">
      <c r="A192" s="27">
        <v>101044799</v>
      </c>
      <c r="B192" s="91" t="s">
        <v>260</v>
      </c>
      <c r="C192" s="9">
        <v>0</v>
      </c>
    </row>
    <row r="193" ht="16.9" customHeight="1" spans="1:3">
      <c r="A193" s="27">
        <v>1010448</v>
      </c>
      <c r="B193" s="55" t="s">
        <v>265</v>
      </c>
      <c r="C193" s="12">
        <f>SUM(C194:C197)</f>
        <v>0</v>
      </c>
    </row>
    <row r="194" ht="16.9" customHeight="1" spans="1:3">
      <c r="A194" s="27">
        <v>101044801</v>
      </c>
      <c r="B194" s="91" t="s">
        <v>266</v>
      </c>
      <c r="C194" s="9">
        <v>0</v>
      </c>
    </row>
    <row r="195" ht="16.9" customHeight="1" spans="1:3">
      <c r="A195" s="27">
        <v>101044802</v>
      </c>
      <c r="B195" s="91" t="s">
        <v>267</v>
      </c>
      <c r="C195" s="9">
        <v>0</v>
      </c>
    </row>
    <row r="196" ht="16.9" customHeight="1" spans="1:3">
      <c r="A196" s="27">
        <v>101044803</v>
      </c>
      <c r="B196" s="91" t="s">
        <v>268</v>
      </c>
      <c r="C196" s="9">
        <v>0</v>
      </c>
    </row>
    <row r="197" ht="16.9" customHeight="1" spans="1:3">
      <c r="A197" s="27">
        <v>101044899</v>
      </c>
      <c r="B197" s="91" t="s">
        <v>269</v>
      </c>
      <c r="C197" s="9">
        <v>0</v>
      </c>
    </row>
    <row r="198" ht="16.9" customHeight="1" spans="1:3">
      <c r="A198" s="27">
        <v>1010449</v>
      </c>
      <c r="B198" s="55" t="s">
        <v>270</v>
      </c>
      <c r="C198" s="12">
        <f>SUM(C199:C202)</f>
        <v>0</v>
      </c>
    </row>
    <row r="199" ht="16.9" customHeight="1" spans="1:3">
      <c r="A199" s="27">
        <v>101044901</v>
      </c>
      <c r="B199" s="91" t="s">
        <v>266</v>
      </c>
      <c r="C199" s="9">
        <v>0</v>
      </c>
    </row>
    <row r="200" ht="16.9" customHeight="1" spans="1:3">
      <c r="A200" s="27">
        <v>101044902</v>
      </c>
      <c r="B200" s="91" t="s">
        <v>267</v>
      </c>
      <c r="C200" s="9">
        <v>0</v>
      </c>
    </row>
    <row r="201" ht="16.9" customHeight="1" spans="1:3">
      <c r="A201" s="27">
        <v>101044903</v>
      </c>
      <c r="B201" s="91" t="s">
        <v>268</v>
      </c>
      <c r="C201" s="9">
        <v>0</v>
      </c>
    </row>
    <row r="202" ht="16.9" customHeight="1" spans="1:3">
      <c r="A202" s="27">
        <v>101044999</v>
      </c>
      <c r="B202" s="91" t="s">
        <v>269</v>
      </c>
      <c r="C202" s="9">
        <v>0</v>
      </c>
    </row>
    <row r="203" ht="16.9" customHeight="1" spans="1:3">
      <c r="A203" s="27">
        <v>1010450</v>
      </c>
      <c r="B203" s="55" t="s">
        <v>271</v>
      </c>
      <c r="C203" s="12">
        <f>SUM(C204:C206)</f>
        <v>9</v>
      </c>
    </row>
    <row r="204" ht="16.9" customHeight="1" spans="1:3">
      <c r="A204" s="27">
        <v>101045001</v>
      </c>
      <c r="B204" s="91" t="s">
        <v>272</v>
      </c>
      <c r="C204" s="9">
        <v>9</v>
      </c>
    </row>
    <row r="205" ht="16.9" customHeight="1" spans="1:3">
      <c r="A205" s="27">
        <v>101045002</v>
      </c>
      <c r="B205" s="91" t="s">
        <v>273</v>
      </c>
      <c r="C205" s="9">
        <v>0</v>
      </c>
    </row>
    <row r="206" ht="16.9" customHeight="1" spans="1:3">
      <c r="A206" s="27">
        <v>101045003</v>
      </c>
      <c r="B206" s="91" t="s">
        <v>274</v>
      </c>
      <c r="C206" s="9">
        <v>0</v>
      </c>
    </row>
    <row r="207" ht="16.9" customHeight="1" spans="1:3">
      <c r="A207" s="27">
        <v>10105</v>
      </c>
      <c r="B207" s="55" t="s">
        <v>275</v>
      </c>
      <c r="C207" s="12">
        <f>SUM(C208:C230,C234,C237,C238,C242:C247,C257:C259,C264,C269)</f>
        <v>0</v>
      </c>
    </row>
    <row r="208" ht="16.9" customHeight="1" spans="1:3">
      <c r="A208" s="27">
        <v>1010501</v>
      </c>
      <c r="B208" s="55" t="s">
        <v>276</v>
      </c>
      <c r="C208" s="9">
        <v>0</v>
      </c>
    </row>
    <row r="209" ht="16.9" customHeight="1" spans="1:3">
      <c r="A209" s="27">
        <v>1010502</v>
      </c>
      <c r="B209" s="55" t="s">
        <v>277</v>
      </c>
      <c r="C209" s="9">
        <v>0</v>
      </c>
    </row>
    <row r="210" ht="16.9" customHeight="1" spans="1:3">
      <c r="A210" s="27">
        <v>1010503</v>
      </c>
      <c r="B210" s="55" t="s">
        <v>278</v>
      </c>
      <c r="C210" s="9">
        <v>0</v>
      </c>
    </row>
    <row r="211" ht="16.9" customHeight="1" spans="1:3">
      <c r="A211" s="27">
        <v>1010504</v>
      </c>
      <c r="B211" s="55" t="s">
        <v>279</v>
      </c>
      <c r="C211" s="9">
        <v>0</v>
      </c>
    </row>
    <row r="212" ht="16.9" customHeight="1" spans="1:3">
      <c r="A212" s="27">
        <v>1010505</v>
      </c>
      <c r="B212" s="55" t="s">
        <v>280</v>
      </c>
      <c r="C212" s="9">
        <v>0</v>
      </c>
    </row>
    <row r="213" ht="16.9" customHeight="1" spans="1:3">
      <c r="A213" s="27">
        <v>1010506</v>
      </c>
      <c r="B213" s="55" t="s">
        <v>281</v>
      </c>
      <c r="C213" s="9">
        <v>0</v>
      </c>
    </row>
    <row r="214" ht="16.9" customHeight="1" spans="1:3">
      <c r="A214" s="27">
        <v>1010507</v>
      </c>
      <c r="B214" s="55" t="s">
        <v>282</v>
      </c>
      <c r="C214" s="9">
        <v>0</v>
      </c>
    </row>
    <row r="215" ht="16.9" customHeight="1" spans="1:3">
      <c r="A215" s="27">
        <v>1010508</v>
      </c>
      <c r="B215" s="55" t="s">
        <v>283</v>
      </c>
      <c r="C215" s="9">
        <v>0</v>
      </c>
    </row>
    <row r="216" ht="16.9" customHeight="1" spans="1:3">
      <c r="A216" s="27">
        <v>1010509</v>
      </c>
      <c r="B216" s="55" t="s">
        <v>284</v>
      </c>
      <c r="C216" s="9">
        <v>0</v>
      </c>
    </row>
    <row r="217" ht="16.9" customHeight="1" spans="1:3">
      <c r="A217" s="27">
        <v>1010510</v>
      </c>
      <c r="B217" s="55" t="s">
        <v>285</v>
      </c>
      <c r="C217" s="9">
        <v>0</v>
      </c>
    </row>
    <row r="218" ht="16.9" customHeight="1" spans="1:3">
      <c r="A218" s="27">
        <v>1010511</v>
      </c>
      <c r="B218" s="55" t="s">
        <v>286</v>
      </c>
      <c r="C218" s="9">
        <v>0</v>
      </c>
    </row>
    <row r="219" ht="16.9" customHeight="1" spans="1:3">
      <c r="A219" s="27">
        <v>1010512</v>
      </c>
      <c r="B219" s="55" t="s">
        <v>287</v>
      </c>
      <c r="C219" s="9">
        <v>0</v>
      </c>
    </row>
    <row r="220" ht="16.9" customHeight="1" spans="1:3">
      <c r="A220" s="27">
        <v>1010513</v>
      </c>
      <c r="B220" s="55" t="s">
        <v>288</v>
      </c>
      <c r="C220" s="9">
        <v>0</v>
      </c>
    </row>
    <row r="221" ht="16.9" customHeight="1" spans="1:3">
      <c r="A221" s="27">
        <v>1010514</v>
      </c>
      <c r="B221" s="55" t="s">
        <v>289</v>
      </c>
      <c r="C221" s="9">
        <v>0</v>
      </c>
    </row>
    <row r="222" ht="16.9" customHeight="1" spans="1:3">
      <c r="A222" s="27">
        <v>1010515</v>
      </c>
      <c r="B222" s="55" t="s">
        <v>290</v>
      </c>
      <c r="C222" s="9">
        <v>0</v>
      </c>
    </row>
    <row r="223" ht="16.9" customHeight="1" spans="1:3">
      <c r="A223" s="27">
        <v>1010516</v>
      </c>
      <c r="B223" s="55" t="s">
        <v>291</v>
      </c>
      <c r="C223" s="9">
        <v>0</v>
      </c>
    </row>
    <row r="224" ht="16.9" customHeight="1" spans="1:3">
      <c r="A224" s="27">
        <v>1010517</v>
      </c>
      <c r="B224" s="55" t="s">
        <v>292</v>
      </c>
      <c r="C224" s="9">
        <v>0</v>
      </c>
    </row>
    <row r="225" ht="16.9" customHeight="1" spans="1:3">
      <c r="A225" s="27">
        <v>1010518</v>
      </c>
      <c r="B225" s="55" t="s">
        <v>293</v>
      </c>
      <c r="C225" s="9">
        <v>0</v>
      </c>
    </row>
    <row r="226" ht="16.9" customHeight="1" spans="1:3">
      <c r="A226" s="27">
        <v>1010519</v>
      </c>
      <c r="B226" s="55" t="s">
        <v>294</v>
      </c>
      <c r="C226" s="9">
        <v>0</v>
      </c>
    </row>
    <row r="227" ht="16.9" customHeight="1" spans="1:3">
      <c r="A227" s="27">
        <v>1010520</v>
      </c>
      <c r="B227" s="55" t="s">
        <v>295</v>
      </c>
      <c r="C227" s="9">
        <v>0</v>
      </c>
    </row>
    <row r="228" ht="16.9" customHeight="1" spans="1:3">
      <c r="A228" s="27">
        <v>1010521</v>
      </c>
      <c r="B228" s="55" t="s">
        <v>296</v>
      </c>
      <c r="C228" s="9">
        <v>0</v>
      </c>
    </row>
    <row r="229" ht="16.9" customHeight="1" spans="1:3">
      <c r="A229" s="27">
        <v>1010522</v>
      </c>
      <c r="B229" s="55" t="s">
        <v>297</v>
      </c>
      <c r="C229" s="9">
        <v>0</v>
      </c>
    </row>
    <row r="230" ht="16.9" customHeight="1" spans="1:3">
      <c r="A230" s="27">
        <v>1010523</v>
      </c>
      <c r="B230" s="55" t="s">
        <v>298</v>
      </c>
      <c r="C230" s="12">
        <f>SUM(C231:C233)</f>
        <v>0</v>
      </c>
    </row>
    <row r="231" ht="16.9" customHeight="1" spans="1:3">
      <c r="A231" s="27">
        <v>101052303</v>
      </c>
      <c r="B231" s="91" t="s">
        <v>299</v>
      </c>
      <c r="C231" s="9">
        <v>0</v>
      </c>
    </row>
    <row r="232" ht="16.9" customHeight="1" spans="1:3">
      <c r="A232" s="27">
        <v>101052304</v>
      </c>
      <c r="B232" s="91" t="s">
        <v>300</v>
      </c>
      <c r="C232" s="9">
        <v>0</v>
      </c>
    </row>
    <row r="233" ht="16.9" customHeight="1" spans="1:3">
      <c r="A233" s="27">
        <v>101052309</v>
      </c>
      <c r="B233" s="91" t="s">
        <v>301</v>
      </c>
      <c r="C233" s="9">
        <v>0</v>
      </c>
    </row>
    <row r="234" ht="16.9" customHeight="1" spans="1:3">
      <c r="A234" s="27">
        <v>1010524</v>
      </c>
      <c r="B234" s="55" t="s">
        <v>302</v>
      </c>
      <c r="C234" s="12">
        <f>SUM(C235:C236)</f>
        <v>0</v>
      </c>
    </row>
    <row r="235" ht="16.9" customHeight="1" spans="1:3">
      <c r="A235" s="27">
        <v>101052401</v>
      </c>
      <c r="B235" s="91" t="s">
        <v>303</v>
      </c>
      <c r="C235" s="9">
        <v>0</v>
      </c>
    </row>
    <row r="236" ht="16.9" customHeight="1" spans="1:3">
      <c r="A236" s="27">
        <v>101052409</v>
      </c>
      <c r="B236" s="91" t="s">
        <v>304</v>
      </c>
      <c r="C236" s="9">
        <v>0</v>
      </c>
    </row>
    <row r="237" ht="16.9" customHeight="1" spans="1:3">
      <c r="A237" s="27">
        <v>1010525</v>
      </c>
      <c r="B237" s="55" t="s">
        <v>305</v>
      </c>
      <c r="C237" s="9">
        <v>0</v>
      </c>
    </row>
    <row r="238" ht="16.9" customHeight="1" spans="1:3">
      <c r="A238" s="27">
        <v>1010526</v>
      </c>
      <c r="B238" s="55" t="s">
        <v>306</v>
      </c>
      <c r="C238" s="12">
        <f>SUM(C239:C241)</f>
        <v>0</v>
      </c>
    </row>
    <row r="239" ht="16.9" customHeight="1" spans="1:3">
      <c r="A239" s="27">
        <v>101052601</v>
      </c>
      <c r="B239" s="91" t="s">
        <v>307</v>
      </c>
      <c r="C239" s="9">
        <v>0</v>
      </c>
    </row>
    <row r="240" ht="16.9" customHeight="1" spans="1:3">
      <c r="A240" s="27">
        <v>101052602</v>
      </c>
      <c r="B240" s="91" t="s">
        <v>308</v>
      </c>
      <c r="C240" s="9">
        <v>0</v>
      </c>
    </row>
    <row r="241" ht="16.9" customHeight="1" spans="1:3">
      <c r="A241" s="27">
        <v>101052609</v>
      </c>
      <c r="B241" s="91" t="s">
        <v>309</v>
      </c>
      <c r="C241" s="9">
        <v>0</v>
      </c>
    </row>
    <row r="242" ht="16.9" customHeight="1" spans="1:3">
      <c r="A242" s="27">
        <v>1010527</v>
      </c>
      <c r="B242" s="55" t="s">
        <v>310</v>
      </c>
      <c r="C242" s="9">
        <v>0</v>
      </c>
    </row>
    <row r="243" ht="16.9" customHeight="1" spans="1:3">
      <c r="A243" s="27">
        <v>1010528</v>
      </c>
      <c r="B243" s="55" t="s">
        <v>311</v>
      </c>
      <c r="C243" s="9">
        <v>0</v>
      </c>
    </row>
    <row r="244" ht="16.9" customHeight="1" spans="1:3">
      <c r="A244" s="27">
        <v>1010529</v>
      </c>
      <c r="B244" s="55" t="s">
        <v>312</v>
      </c>
      <c r="C244" s="9">
        <v>0</v>
      </c>
    </row>
    <row r="245" ht="16.9" customHeight="1" spans="1:3">
      <c r="A245" s="27">
        <v>1010530</v>
      </c>
      <c r="B245" s="55" t="s">
        <v>313</v>
      </c>
      <c r="C245" s="9">
        <v>0</v>
      </c>
    </row>
    <row r="246" ht="16.9" customHeight="1" spans="1:3">
      <c r="A246" s="27">
        <v>1010531</v>
      </c>
      <c r="B246" s="55" t="s">
        <v>314</v>
      </c>
      <c r="C246" s="9">
        <v>0</v>
      </c>
    </row>
    <row r="247" ht="16.9" customHeight="1" spans="1:3">
      <c r="A247" s="27">
        <v>1010532</v>
      </c>
      <c r="B247" s="55" t="s">
        <v>315</v>
      </c>
      <c r="C247" s="12">
        <f>SUM(C248:C256)</f>
        <v>0</v>
      </c>
    </row>
    <row r="248" ht="16.9" customHeight="1" spans="1:3">
      <c r="A248" s="27">
        <v>101053201</v>
      </c>
      <c r="B248" s="91" t="s">
        <v>316</v>
      </c>
      <c r="C248" s="9">
        <v>0</v>
      </c>
    </row>
    <row r="249" ht="16.9" customHeight="1" spans="1:3">
      <c r="A249" s="27">
        <v>101053202</v>
      </c>
      <c r="B249" s="91" t="s">
        <v>317</v>
      </c>
      <c r="C249" s="9">
        <v>0</v>
      </c>
    </row>
    <row r="250" ht="16.9" customHeight="1" spans="1:3">
      <c r="A250" s="27">
        <v>101053203</v>
      </c>
      <c r="B250" s="91" t="s">
        <v>318</v>
      </c>
      <c r="C250" s="9">
        <v>0</v>
      </c>
    </row>
    <row r="251" ht="16.9" customHeight="1" spans="1:3">
      <c r="A251" s="27">
        <v>101053205</v>
      </c>
      <c r="B251" s="91" t="s">
        <v>319</v>
      </c>
      <c r="C251" s="9">
        <v>0</v>
      </c>
    </row>
    <row r="252" ht="16.9" customHeight="1" spans="1:3">
      <c r="A252" s="27">
        <v>101053206</v>
      </c>
      <c r="B252" s="91" t="s">
        <v>320</v>
      </c>
      <c r="C252" s="9">
        <v>0</v>
      </c>
    </row>
    <row r="253" ht="16.9" customHeight="1" spans="1:3">
      <c r="A253" s="27">
        <v>101053215</v>
      </c>
      <c r="B253" s="91" t="s">
        <v>321</v>
      </c>
      <c r="C253" s="9">
        <v>0</v>
      </c>
    </row>
    <row r="254" ht="16.9" customHeight="1" spans="1:3">
      <c r="A254" s="27">
        <v>101053216</v>
      </c>
      <c r="B254" s="91" t="s">
        <v>322</v>
      </c>
      <c r="C254" s="9">
        <v>0</v>
      </c>
    </row>
    <row r="255" ht="16.9" customHeight="1" spans="1:3">
      <c r="A255" s="27">
        <v>101053218</v>
      </c>
      <c r="B255" s="91" t="s">
        <v>323</v>
      </c>
      <c r="C255" s="9">
        <v>0</v>
      </c>
    </row>
    <row r="256" ht="16.9" customHeight="1" spans="1:3">
      <c r="A256" s="27">
        <v>101053299</v>
      </c>
      <c r="B256" s="91" t="s">
        <v>324</v>
      </c>
      <c r="C256" s="9">
        <v>0</v>
      </c>
    </row>
    <row r="257" ht="16.9" customHeight="1" spans="1:3">
      <c r="A257" s="27">
        <v>1010533</v>
      </c>
      <c r="B257" s="55" t="s">
        <v>325</v>
      </c>
      <c r="C257" s="9">
        <v>0</v>
      </c>
    </row>
    <row r="258" ht="16.9" customHeight="1" spans="1:3">
      <c r="A258" s="27">
        <v>1010534</v>
      </c>
      <c r="B258" s="55" t="s">
        <v>326</v>
      </c>
      <c r="C258" s="9">
        <v>0</v>
      </c>
    </row>
    <row r="259" ht="16.9" customHeight="1" spans="1:3">
      <c r="A259" s="27">
        <v>1010535</v>
      </c>
      <c r="B259" s="55" t="s">
        <v>327</v>
      </c>
      <c r="C259" s="12">
        <f>SUM(C260:C263)</f>
        <v>0</v>
      </c>
    </row>
    <row r="260" ht="16.9" customHeight="1" spans="1:3">
      <c r="A260" s="27">
        <v>101053501</v>
      </c>
      <c r="B260" s="91" t="s">
        <v>328</v>
      </c>
      <c r="C260" s="9">
        <v>0</v>
      </c>
    </row>
    <row r="261" ht="16.9" customHeight="1" spans="1:3">
      <c r="A261" s="27">
        <v>101053502</v>
      </c>
      <c r="B261" s="91" t="s">
        <v>329</v>
      </c>
      <c r="C261" s="9">
        <v>0</v>
      </c>
    </row>
    <row r="262" ht="16.9" customHeight="1" spans="1:3">
      <c r="A262" s="27">
        <v>101053503</v>
      </c>
      <c r="B262" s="91" t="s">
        <v>330</v>
      </c>
      <c r="C262" s="9">
        <v>0</v>
      </c>
    </row>
    <row r="263" ht="16.9" customHeight="1" spans="1:3">
      <c r="A263" s="27">
        <v>101053599</v>
      </c>
      <c r="B263" s="91" t="s">
        <v>331</v>
      </c>
      <c r="C263" s="9">
        <v>0</v>
      </c>
    </row>
    <row r="264" ht="16.9" customHeight="1" spans="1:3">
      <c r="A264" s="27">
        <v>1010536</v>
      </c>
      <c r="B264" s="55" t="s">
        <v>332</v>
      </c>
      <c r="C264" s="12">
        <f>SUM(C265:C268)</f>
        <v>0</v>
      </c>
    </row>
    <row r="265" ht="16.9" customHeight="1" spans="1:3">
      <c r="A265" s="27">
        <v>101053601</v>
      </c>
      <c r="B265" s="91" t="s">
        <v>333</v>
      </c>
      <c r="C265" s="9">
        <v>0</v>
      </c>
    </row>
    <row r="266" ht="16.9" customHeight="1" spans="1:3">
      <c r="A266" s="27">
        <v>101053602</v>
      </c>
      <c r="B266" s="91" t="s">
        <v>334</v>
      </c>
      <c r="C266" s="9">
        <v>0</v>
      </c>
    </row>
    <row r="267" ht="16.9" customHeight="1" spans="1:3">
      <c r="A267" s="27">
        <v>101053603</v>
      </c>
      <c r="B267" s="91" t="s">
        <v>335</v>
      </c>
      <c r="C267" s="9">
        <v>0</v>
      </c>
    </row>
    <row r="268" ht="16.9" customHeight="1" spans="1:3">
      <c r="A268" s="27">
        <v>101053699</v>
      </c>
      <c r="B268" s="91" t="s">
        <v>336</v>
      </c>
      <c r="C268" s="9">
        <v>0</v>
      </c>
    </row>
    <row r="269" ht="16.9" customHeight="1" spans="1:3">
      <c r="A269" s="27">
        <v>1010599</v>
      </c>
      <c r="B269" s="55" t="s">
        <v>337</v>
      </c>
      <c r="C269" s="9">
        <v>0</v>
      </c>
    </row>
    <row r="270" ht="16.9" customHeight="1" spans="1:3">
      <c r="A270" s="27">
        <v>10106</v>
      </c>
      <c r="B270" s="55" t="s">
        <v>338</v>
      </c>
      <c r="C270" s="12">
        <f>SUM(C271,C275)</f>
        <v>1638</v>
      </c>
    </row>
    <row r="271" ht="16.9" customHeight="1" spans="1:3">
      <c r="A271" s="27">
        <v>1010601</v>
      </c>
      <c r="B271" s="55" t="s">
        <v>339</v>
      </c>
      <c r="C271" s="12">
        <f>SUM(C272:C274)</f>
        <v>1637</v>
      </c>
    </row>
    <row r="272" ht="16.9" customHeight="1" spans="1:3">
      <c r="A272" s="27">
        <v>101060101</v>
      </c>
      <c r="B272" s="91" t="s">
        <v>340</v>
      </c>
      <c r="C272" s="9">
        <v>0</v>
      </c>
    </row>
    <row r="273" ht="16.9" customHeight="1" spans="1:3">
      <c r="A273" s="27">
        <v>101060102</v>
      </c>
      <c r="B273" s="91" t="s">
        <v>341</v>
      </c>
      <c r="C273" s="9">
        <v>0</v>
      </c>
    </row>
    <row r="274" ht="16.9" customHeight="1" spans="1:3">
      <c r="A274" s="27">
        <v>101060109</v>
      </c>
      <c r="B274" s="91" t="s">
        <v>342</v>
      </c>
      <c r="C274" s="9">
        <v>1637</v>
      </c>
    </row>
    <row r="275" ht="16.9" customHeight="1" spans="1:3">
      <c r="A275" s="27">
        <v>1010620</v>
      </c>
      <c r="B275" s="55" t="s">
        <v>343</v>
      </c>
      <c r="C275" s="9">
        <v>1</v>
      </c>
    </row>
    <row r="276" ht="16.9" customHeight="1" spans="1:3">
      <c r="A276" s="27">
        <v>10107</v>
      </c>
      <c r="B276" s="55" t="s">
        <v>344</v>
      </c>
      <c r="C276" s="12">
        <f>SUM(C277:C279)</f>
        <v>20</v>
      </c>
    </row>
    <row r="277" ht="16.9" customHeight="1" spans="1:3">
      <c r="A277" s="27">
        <v>1010701</v>
      </c>
      <c r="B277" s="55" t="s">
        <v>345</v>
      </c>
      <c r="C277" s="9">
        <v>0</v>
      </c>
    </row>
    <row r="278" ht="16.9" customHeight="1" spans="1:3">
      <c r="A278" s="27">
        <v>1010719</v>
      </c>
      <c r="B278" s="55" t="s">
        <v>346</v>
      </c>
      <c r="C278" s="9">
        <v>20</v>
      </c>
    </row>
    <row r="279" ht="17.25" customHeight="1" spans="1:3">
      <c r="A279" s="27">
        <v>1010720</v>
      </c>
      <c r="B279" s="55" t="s">
        <v>347</v>
      </c>
      <c r="C279" s="9">
        <v>0</v>
      </c>
    </row>
    <row r="280" ht="16.9" customHeight="1" spans="1:3">
      <c r="A280" s="27">
        <v>10109</v>
      </c>
      <c r="B280" s="55" t="s">
        <v>348</v>
      </c>
      <c r="C280" s="12">
        <f>SUM(C281,C284:C293)</f>
        <v>2833</v>
      </c>
    </row>
    <row r="281" ht="16.9" customHeight="1" spans="1:3">
      <c r="A281" s="27">
        <v>1010901</v>
      </c>
      <c r="B281" s="55" t="s">
        <v>349</v>
      </c>
      <c r="C281" s="12">
        <f>SUM(C282:C283)</f>
        <v>33</v>
      </c>
    </row>
    <row r="282" ht="16.9" customHeight="1" spans="1:3">
      <c r="A282" s="27">
        <v>101090101</v>
      </c>
      <c r="B282" s="91" t="s">
        <v>350</v>
      </c>
      <c r="C282" s="9">
        <v>0</v>
      </c>
    </row>
    <row r="283" ht="16.9" customHeight="1" spans="1:3">
      <c r="A283" s="27">
        <v>101090109</v>
      </c>
      <c r="B283" s="91" t="s">
        <v>351</v>
      </c>
      <c r="C283" s="9">
        <v>33</v>
      </c>
    </row>
    <row r="284" ht="16.9" customHeight="1" spans="1:3">
      <c r="A284" s="27">
        <v>1010902</v>
      </c>
      <c r="B284" s="55" t="s">
        <v>352</v>
      </c>
      <c r="C284" s="9">
        <v>35</v>
      </c>
    </row>
    <row r="285" ht="16.9" customHeight="1" spans="1:3">
      <c r="A285" s="27">
        <v>1010903</v>
      </c>
      <c r="B285" s="55" t="s">
        <v>353</v>
      </c>
      <c r="C285" s="9">
        <v>2330</v>
      </c>
    </row>
    <row r="286" ht="16.9" customHeight="1" spans="1:3">
      <c r="A286" s="27">
        <v>1010904</v>
      </c>
      <c r="B286" s="55" t="s">
        <v>354</v>
      </c>
      <c r="C286" s="9">
        <v>0</v>
      </c>
    </row>
    <row r="287" ht="16.9" customHeight="1" spans="1:3">
      <c r="A287" s="27">
        <v>1010905</v>
      </c>
      <c r="B287" s="55" t="s">
        <v>355</v>
      </c>
      <c r="C287" s="9">
        <v>123</v>
      </c>
    </row>
    <row r="288" ht="16.9" customHeight="1" spans="1:3">
      <c r="A288" s="27">
        <v>1010906</v>
      </c>
      <c r="B288" s="55" t="s">
        <v>356</v>
      </c>
      <c r="C288" s="9">
        <v>53</v>
      </c>
    </row>
    <row r="289" ht="16.9" customHeight="1" spans="1:3">
      <c r="A289" s="27">
        <v>1010918</v>
      </c>
      <c r="B289" s="55" t="s">
        <v>357</v>
      </c>
      <c r="C289" s="9">
        <v>0</v>
      </c>
    </row>
    <row r="290" ht="16.9" customHeight="1" spans="1:3">
      <c r="A290" s="27">
        <v>1010919</v>
      </c>
      <c r="B290" s="55" t="s">
        <v>358</v>
      </c>
      <c r="C290" s="9">
        <v>251</v>
      </c>
    </row>
    <row r="291" ht="16.9" customHeight="1" spans="1:3">
      <c r="A291" s="27">
        <v>1010920</v>
      </c>
      <c r="B291" s="55" t="s">
        <v>359</v>
      </c>
      <c r="C291" s="9">
        <v>8</v>
      </c>
    </row>
    <row r="292" ht="16.9" customHeight="1" spans="1:3">
      <c r="A292" s="27">
        <v>1010921</v>
      </c>
      <c r="B292" s="55" t="s">
        <v>360</v>
      </c>
      <c r="C292" s="9">
        <v>0</v>
      </c>
    </row>
    <row r="293" ht="16.9" customHeight="1" spans="1:3">
      <c r="A293" s="27">
        <v>1010922</v>
      </c>
      <c r="B293" s="55" t="s">
        <v>361</v>
      </c>
      <c r="C293" s="9">
        <v>0</v>
      </c>
    </row>
    <row r="294" ht="16.9" customHeight="1" spans="1:3">
      <c r="A294" s="27">
        <v>10110</v>
      </c>
      <c r="B294" s="55" t="s">
        <v>362</v>
      </c>
      <c r="C294" s="12">
        <f>SUM(C295:C302)</f>
        <v>1450</v>
      </c>
    </row>
    <row r="295" ht="16.9" customHeight="1" spans="1:3">
      <c r="A295" s="27">
        <v>1011001</v>
      </c>
      <c r="B295" s="55" t="s">
        <v>363</v>
      </c>
      <c r="C295" s="9">
        <v>4</v>
      </c>
    </row>
    <row r="296" ht="16.9" customHeight="1" spans="1:3">
      <c r="A296" s="27">
        <v>1011002</v>
      </c>
      <c r="B296" s="55" t="s">
        <v>364</v>
      </c>
      <c r="C296" s="9">
        <v>6</v>
      </c>
    </row>
    <row r="297" ht="16.9" customHeight="1" spans="1:3">
      <c r="A297" s="27">
        <v>1011003</v>
      </c>
      <c r="B297" s="55" t="s">
        <v>365</v>
      </c>
      <c r="C297" s="9">
        <v>1028</v>
      </c>
    </row>
    <row r="298" ht="16.9" customHeight="1" spans="1:3">
      <c r="A298" s="27">
        <v>1011004</v>
      </c>
      <c r="B298" s="55" t="s">
        <v>366</v>
      </c>
      <c r="C298" s="9">
        <v>0</v>
      </c>
    </row>
    <row r="299" ht="16.9" customHeight="1" spans="1:3">
      <c r="A299" s="27">
        <v>1011005</v>
      </c>
      <c r="B299" s="55" t="s">
        <v>367</v>
      </c>
      <c r="C299" s="9">
        <v>103</v>
      </c>
    </row>
    <row r="300" ht="16.9" customHeight="1" spans="1:3">
      <c r="A300" s="27">
        <v>1011006</v>
      </c>
      <c r="B300" s="55" t="s">
        <v>368</v>
      </c>
      <c r="C300" s="9">
        <v>5</v>
      </c>
    </row>
    <row r="301" ht="16.9" customHeight="1" spans="1:3">
      <c r="A301" s="27">
        <v>1011019</v>
      </c>
      <c r="B301" s="55" t="s">
        <v>369</v>
      </c>
      <c r="C301" s="9">
        <v>258</v>
      </c>
    </row>
    <row r="302" ht="16.9" customHeight="1" spans="1:3">
      <c r="A302" s="27">
        <v>1011020</v>
      </c>
      <c r="B302" s="55" t="s">
        <v>370</v>
      </c>
      <c r="C302" s="9">
        <v>46</v>
      </c>
    </row>
    <row r="303" ht="16.9" customHeight="1" spans="1:3">
      <c r="A303" s="27">
        <v>10111</v>
      </c>
      <c r="B303" s="55" t="s">
        <v>371</v>
      </c>
      <c r="C303" s="12">
        <f>SUM(C304,C307:C308)</f>
        <v>736</v>
      </c>
    </row>
    <row r="304" ht="16.9" customHeight="1" spans="1:3">
      <c r="A304" s="27">
        <v>1011101</v>
      </c>
      <c r="B304" s="55" t="s">
        <v>372</v>
      </c>
      <c r="C304" s="12">
        <f>SUM(C305:C306)</f>
        <v>0</v>
      </c>
    </row>
    <row r="305" ht="16.9" customHeight="1" spans="1:3">
      <c r="A305" s="27">
        <v>101110101</v>
      </c>
      <c r="B305" s="91" t="s">
        <v>373</v>
      </c>
      <c r="C305" s="9">
        <v>0</v>
      </c>
    </row>
    <row r="306" ht="16.9" customHeight="1" spans="1:3">
      <c r="A306" s="27">
        <v>101110109</v>
      </c>
      <c r="B306" s="91" t="s">
        <v>374</v>
      </c>
      <c r="C306" s="9">
        <v>0</v>
      </c>
    </row>
    <row r="307" ht="16.9" customHeight="1" spans="1:3">
      <c r="A307" s="27">
        <v>1011119</v>
      </c>
      <c r="B307" s="55" t="s">
        <v>375</v>
      </c>
      <c r="C307" s="9">
        <v>730</v>
      </c>
    </row>
    <row r="308" ht="16.9" customHeight="1" spans="1:3">
      <c r="A308" s="27">
        <v>1011120</v>
      </c>
      <c r="B308" s="55" t="s">
        <v>376</v>
      </c>
      <c r="C308" s="9">
        <v>6</v>
      </c>
    </row>
    <row r="309" ht="16.9" customHeight="1" spans="1:3">
      <c r="A309" s="27">
        <v>10112</v>
      </c>
      <c r="B309" s="55" t="s">
        <v>377</v>
      </c>
      <c r="C309" s="12">
        <f>SUM(C310:C317)</f>
        <v>6284</v>
      </c>
    </row>
    <row r="310" ht="16.9" customHeight="1" spans="1:3">
      <c r="A310" s="27">
        <v>1011201</v>
      </c>
      <c r="B310" s="55" t="s">
        <v>378</v>
      </c>
      <c r="C310" s="9">
        <v>90</v>
      </c>
    </row>
    <row r="311" ht="16.9" customHeight="1" spans="1:3">
      <c r="A311" s="27">
        <v>1011202</v>
      </c>
      <c r="B311" s="55" t="s">
        <v>379</v>
      </c>
      <c r="C311" s="9">
        <v>14</v>
      </c>
    </row>
    <row r="312" ht="16.9" customHeight="1" spans="1:3">
      <c r="A312" s="27">
        <v>1011203</v>
      </c>
      <c r="B312" s="55" t="s">
        <v>380</v>
      </c>
      <c r="C312" s="9">
        <v>5289</v>
      </c>
    </row>
    <row r="313" ht="16.9" customHeight="1" spans="1:3">
      <c r="A313" s="27">
        <v>1011204</v>
      </c>
      <c r="B313" s="55" t="s">
        <v>381</v>
      </c>
      <c r="C313" s="9">
        <v>0</v>
      </c>
    </row>
    <row r="314" ht="16.9" customHeight="1" spans="1:3">
      <c r="A314" s="27">
        <v>1011205</v>
      </c>
      <c r="B314" s="55" t="s">
        <v>382</v>
      </c>
      <c r="C314" s="9">
        <v>6</v>
      </c>
    </row>
    <row r="315" ht="16.9" customHeight="1" spans="1:3">
      <c r="A315" s="27">
        <v>1011206</v>
      </c>
      <c r="B315" s="55" t="s">
        <v>383</v>
      </c>
      <c r="C315" s="9">
        <v>252</v>
      </c>
    </row>
    <row r="316" ht="16.9" customHeight="1" spans="1:3">
      <c r="A316" s="27">
        <v>1011219</v>
      </c>
      <c r="B316" s="55" t="s">
        <v>384</v>
      </c>
      <c r="C316" s="9">
        <v>31</v>
      </c>
    </row>
    <row r="317" ht="16.9" customHeight="1" spans="1:3">
      <c r="A317" s="27">
        <v>1011220</v>
      </c>
      <c r="B317" s="55" t="s">
        <v>385</v>
      </c>
      <c r="C317" s="9">
        <v>602</v>
      </c>
    </row>
    <row r="318" ht="16.9" customHeight="1" spans="1:3">
      <c r="A318" s="27">
        <v>10113</v>
      </c>
      <c r="B318" s="55" t="s">
        <v>386</v>
      </c>
      <c r="C318" s="12">
        <f>SUM(C319:C326)</f>
        <v>2303</v>
      </c>
    </row>
    <row r="319" ht="16.9" customHeight="1" spans="1:3">
      <c r="A319" s="27">
        <v>1011301</v>
      </c>
      <c r="B319" s="55" t="s">
        <v>387</v>
      </c>
      <c r="C319" s="9">
        <v>0</v>
      </c>
    </row>
    <row r="320" ht="16.9" customHeight="1" spans="1:3">
      <c r="A320" s="27">
        <v>1011302</v>
      </c>
      <c r="B320" s="55" t="s">
        <v>388</v>
      </c>
      <c r="C320" s="9">
        <v>0</v>
      </c>
    </row>
    <row r="321" ht="16.9" customHeight="1" spans="1:3">
      <c r="A321" s="27">
        <v>1011303</v>
      </c>
      <c r="B321" s="55" t="s">
        <v>389</v>
      </c>
      <c r="C321" s="9">
        <v>1955</v>
      </c>
    </row>
    <row r="322" ht="16.9" customHeight="1" spans="1:3">
      <c r="A322" s="27">
        <v>1011304</v>
      </c>
      <c r="B322" s="55" t="s">
        <v>390</v>
      </c>
      <c r="C322" s="9">
        <v>0</v>
      </c>
    </row>
    <row r="323" ht="16.9" customHeight="1" spans="1:3">
      <c r="A323" s="27">
        <v>1011305</v>
      </c>
      <c r="B323" s="55" t="s">
        <v>391</v>
      </c>
      <c r="C323" s="9">
        <v>124</v>
      </c>
    </row>
    <row r="324" ht="16.9" customHeight="1" spans="1:3">
      <c r="A324" s="27">
        <v>1011306</v>
      </c>
      <c r="B324" s="55" t="s">
        <v>392</v>
      </c>
      <c r="C324" s="9">
        <v>0</v>
      </c>
    </row>
    <row r="325" ht="16.9" customHeight="1" spans="1:3">
      <c r="A325" s="27">
        <v>1011319</v>
      </c>
      <c r="B325" s="55" t="s">
        <v>393</v>
      </c>
      <c r="C325" s="9">
        <v>224</v>
      </c>
    </row>
    <row r="326" ht="16.9" customHeight="1" spans="1:3">
      <c r="A326" s="27">
        <v>1011320</v>
      </c>
      <c r="B326" s="55" t="s">
        <v>394</v>
      </c>
      <c r="C326" s="9">
        <v>0</v>
      </c>
    </row>
    <row r="327" ht="16.9" customHeight="1" spans="1:3">
      <c r="A327" s="27">
        <v>10114</v>
      </c>
      <c r="B327" s="55" t="s">
        <v>395</v>
      </c>
      <c r="C327" s="12">
        <f>SUM(C328:C329)</f>
        <v>1444</v>
      </c>
    </row>
    <row r="328" ht="16.9" customHeight="1" spans="1:3">
      <c r="A328" s="27">
        <v>1011401</v>
      </c>
      <c r="B328" s="55" t="s">
        <v>396</v>
      </c>
      <c r="C328" s="9">
        <v>1444</v>
      </c>
    </row>
    <row r="329" ht="16.9" customHeight="1" spans="1:3">
      <c r="A329" s="27">
        <v>1011420</v>
      </c>
      <c r="B329" s="55" t="s">
        <v>397</v>
      </c>
      <c r="C329" s="9">
        <v>0</v>
      </c>
    </row>
    <row r="330" ht="16.9" customHeight="1" spans="1:3">
      <c r="A330" s="27">
        <v>10115</v>
      </c>
      <c r="B330" s="55" t="s">
        <v>398</v>
      </c>
      <c r="C330" s="12">
        <f>SUM(C331:C332)</f>
        <v>0</v>
      </c>
    </row>
    <row r="331" ht="16.9" customHeight="1" spans="1:3">
      <c r="A331" s="27">
        <v>1011501</v>
      </c>
      <c r="B331" s="55" t="s">
        <v>399</v>
      </c>
      <c r="C331" s="9">
        <v>0</v>
      </c>
    </row>
    <row r="332" ht="17.25" customHeight="1" spans="1:3">
      <c r="A332" s="27">
        <v>1011520</v>
      </c>
      <c r="B332" s="55" t="s">
        <v>400</v>
      </c>
      <c r="C332" s="9">
        <v>0</v>
      </c>
    </row>
    <row r="333" ht="16.9" customHeight="1" spans="1:3">
      <c r="A333" s="27">
        <v>10116</v>
      </c>
      <c r="B333" s="55" t="s">
        <v>401</v>
      </c>
      <c r="C333" s="12">
        <f>SUM(C334:C335)</f>
        <v>0</v>
      </c>
    </row>
    <row r="334" ht="16.9" customHeight="1" spans="1:3">
      <c r="A334" s="27">
        <v>1011601</v>
      </c>
      <c r="B334" s="55" t="s">
        <v>402</v>
      </c>
      <c r="C334" s="9">
        <v>0</v>
      </c>
    </row>
    <row r="335" ht="17.25" customHeight="1" spans="1:3">
      <c r="A335" s="27">
        <v>1011620</v>
      </c>
      <c r="B335" s="55" t="s">
        <v>403</v>
      </c>
      <c r="C335" s="9">
        <v>0</v>
      </c>
    </row>
    <row r="336" ht="17.25" customHeight="1" spans="1:3">
      <c r="A336" s="27">
        <v>10117</v>
      </c>
      <c r="B336" s="55" t="s">
        <v>404</v>
      </c>
      <c r="C336" s="12">
        <f>SUM(C337,C341,C345:C346)</f>
        <v>0</v>
      </c>
    </row>
    <row r="337" ht="16.9" customHeight="1" spans="1:3">
      <c r="A337" s="27">
        <v>1011701</v>
      </c>
      <c r="B337" s="55" t="s">
        <v>405</v>
      </c>
      <c r="C337" s="12">
        <f>SUM(C338:C340)</f>
        <v>0</v>
      </c>
    </row>
    <row r="338" ht="16.9" customHeight="1" spans="1:3">
      <c r="A338" s="27">
        <v>101170101</v>
      </c>
      <c r="B338" s="91" t="s">
        <v>406</v>
      </c>
      <c r="C338" s="9">
        <v>0</v>
      </c>
    </row>
    <row r="339" ht="16.9" customHeight="1" spans="1:3">
      <c r="A339" s="27">
        <v>101170102</v>
      </c>
      <c r="B339" s="91" t="s">
        <v>407</v>
      </c>
      <c r="C339" s="9">
        <v>0</v>
      </c>
    </row>
    <row r="340" ht="16.9" customHeight="1" spans="1:3">
      <c r="A340" s="27">
        <v>101170103</v>
      </c>
      <c r="B340" s="91" t="s">
        <v>408</v>
      </c>
      <c r="C340" s="9">
        <v>0</v>
      </c>
    </row>
    <row r="341" ht="16.9" customHeight="1" spans="1:3">
      <c r="A341" s="27">
        <v>1011703</v>
      </c>
      <c r="B341" s="55" t="s">
        <v>409</v>
      </c>
      <c r="C341" s="12">
        <f>SUM(C342:C344)</f>
        <v>0</v>
      </c>
    </row>
    <row r="342" ht="16.9" customHeight="1" spans="1:3">
      <c r="A342" s="27">
        <v>101170301</v>
      </c>
      <c r="B342" s="91" t="s">
        <v>410</v>
      </c>
      <c r="C342" s="9">
        <v>0</v>
      </c>
    </row>
    <row r="343" ht="16.9" customHeight="1" spans="1:3">
      <c r="A343" s="27">
        <v>101170302</v>
      </c>
      <c r="B343" s="91" t="s">
        <v>411</v>
      </c>
      <c r="C343" s="9">
        <v>0</v>
      </c>
    </row>
    <row r="344" ht="16.9" customHeight="1" spans="1:3">
      <c r="A344" s="27">
        <v>101170303</v>
      </c>
      <c r="B344" s="91" t="s">
        <v>412</v>
      </c>
      <c r="C344" s="9">
        <v>0</v>
      </c>
    </row>
    <row r="345" ht="16.9" customHeight="1" spans="1:3">
      <c r="A345" s="27">
        <v>1011720</v>
      </c>
      <c r="B345" s="55" t="s">
        <v>413</v>
      </c>
      <c r="C345" s="9">
        <v>0</v>
      </c>
    </row>
    <row r="346" ht="16.9" customHeight="1" spans="1:3">
      <c r="A346" s="27">
        <v>1011721</v>
      </c>
      <c r="B346" s="55" t="s">
        <v>414</v>
      </c>
      <c r="C346" s="9">
        <v>0</v>
      </c>
    </row>
    <row r="347" ht="16.9" customHeight="1" spans="1:3">
      <c r="A347" s="27">
        <v>10118</v>
      </c>
      <c r="B347" s="55" t="s">
        <v>415</v>
      </c>
      <c r="C347" s="12">
        <f>SUM(C348:C350)</f>
        <v>16062</v>
      </c>
    </row>
    <row r="348" ht="16.9" customHeight="1" spans="1:3">
      <c r="A348" s="27">
        <v>1011801</v>
      </c>
      <c r="B348" s="55" t="s">
        <v>416</v>
      </c>
      <c r="C348" s="9">
        <v>13625</v>
      </c>
    </row>
    <row r="349" ht="16.9" customHeight="1" spans="1:3">
      <c r="A349" s="27">
        <v>1011802</v>
      </c>
      <c r="B349" s="55" t="s">
        <v>417</v>
      </c>
      <c r="C349" s="9">
        <v>0</v>
      </c>
    </row>
    <row r="350" ht="16.9" customHeight="1" spans="1:3">
      <c r="A350" s="27">
        <v>1011820</v>
      </c>
      <c r="B350" s="55" t="s">
        <v>418</v>
      </c>
      <c r="C350" s="9">
        <v>2437</v>
      </c>
    </row>
    <row r="351" ht="16.9" customHeight="1" spans="1:3">
      <c r="A351" s="27">
        <v>10119</v>
      </c>
      <c r="B351" s="55" t="s">
        <v>419</v>
      </c>
      <c r="C351" s="12">
        <f>SUM(C352:C353)</f>
        <v>0</v>
      </c>
    </row>
    <row r="352" ht="16.9" customHeight="1" spans="1:3">
      <c r="A352" s="27">
        <v>1011901</v>
      </c>
      <c r="B352" s="55" t="s">
        <v>420</v>
      </c>
      <c r="C352" s="9">
        <v>0</v>
      </c>
    </row>
    <row r="353" ht="16.9" customHeight="1" spans="1:3">
      <c r="A353" s="27">
        <v>1011920</v>
      </c>
      <c r="B353" s="55" t="s">
        <v>421</v>
      </c>
      <c r="C353" s="9">
        <v>0</v>
      </c>
    </row>
    <row r="354" ht="16.9" customHeight="1" spans="1:3">
      <c r="A354" s="27">
        <v>10120</v>
      </c>
      <c r="B354" s="55" t="s">
        <v>422</v>
      </c>
      <c r="C354" s="12">
        <f>SUM(C355:C356)</f>
        <v>0</v>
      </c>
    </row>
    <row r="355" ht="16.9" customHeight="1" spans="1:3">
      <c r="A355" s="27">
        <v>1012001</v>
      </c>
      <c r="B355" s="55" t="s">
        <v>423</v>
      </c>
      <c r="C355" s="9">
        <v>0</v>
      </c>
    </row>
    <row r="356" ht="16.9" customHeight="1" spans="1:3">
      <c r="A356" s="27">
        <v>1012020</v>
      </c>
      <c r="B356" s="55" t="s">
        <v>424</v>
      </c>
      <c r="C356" s="9">
        <v>0</v>
      </c>
    </row>
    <row r="357" ht="16.9" customHeight="1" spans="1:3">
      <c r="A357" s="27">
        <v>10199</v>
      </c>
      <c r="B357" s="55" t="s">
        <v>425</v>
      </c>
      <c r="C357" s="9">
        <v>0</v>
      </c>
    </row>
    <row r="358" ht="16.9" customHeight="1" spans="1:3">
      <c r="A358" s="27">
        <v>103</v>
      </c>
      <c r="B358" s="55" t="s">
        <v>426</v>
      </c>
      <c r="C358" s="12">
        <f>SUM(C359,C388,C693,C726,C744,C784,C787,C793)</f>
        <v>3550</v>
      </c>
    </row>
    <row r="359" ht="16.9" customHeight="1" spans="1:3">
      <c r="A359" s="27">
        <v>10302</v>
      </c>
      <c r="B359" s="55" t="s">
        <v>427</v>
      </c>
      <c r="C359" s="12">
        <f>SUM(C360,C363,C366,C373:C385)</f>
        <v>1214</v>
      </c>
    </row>
    <row r="360" ht="16.9" customHeight="1" spans="1:3">
      <c r="A360" s="27">
        <v>1030201</v>
      </c>
      <c r="B360" s="55" t="s">
        <v>428</v>
      </c>
      <c r="C360" s="12">
        <f>SUM(C361:C362)</f>
        <v>92</v>
      </c>
    </row>
    <row r="361" ht="16.9" customHeight="1" spans="1:3">
      <c r="A361" s="27">
        <v>103020101</v>
      </c>
      <c r="B361" s="91" t="s">
        <v>429</v>
      </c>
      <c r="C361" s="9">
        <v>92</v>
      </c>
    </row>
    <row r="362" ht="16.9" customHeight="1" spans="1:3">
      <c r="A362" s="27">
        <v>103020102</v>
      </c>
      <c r="B362" s="91" t="s">
        <v>430</v>
      </c>
      <c r="C362" s="9">
        <v>0</v>
      </c>
    </row>
    <row r="363" ht="16.9" customHeight="1" spans="1:3">
      <c r="A363" s="27">
        <v>1030202</v>
      </c>
      <c r="B363" s="55" t="s">
        <v>431</v>
      </c>
      <c r="C363" s="12">
        <f>C364+C365</f>
        <v>0</v>
      </c>
    </row>
    <row r="364" ht="16.9" customHeight="1" spans="1:3">
      <c r="A364" s="27">
        <v>103020201</v>
      </c>
      <c r="B364" s="91" t="s">
        <v>432</v>
      </c>
      <c r="C364" s="9">
        <v>0</v>
      </c>
    </row>
    <row r="365" ht="16.9" customHeight="1" spans="1:3">
      <c r="A365" s="27">
        <v>103020299</v>
      </c>
      <c r="B365" s="91" t="s">
        <v>433</v>
      </c>
      <c r="C365" s="9">
        <v>0</v>
      </c>
    </row>
    <row r="366" ht="16.9" customHeight="1" spans="1:3">
      <c r="A366" s="27">
        <v>1030203</v>
      </c>
      <c r="B366" s="55" t="s">
        <v>434</v>
      </c>
      <c r="C366" s="12">
        <f>SUM(C367:C372)</f>
        <v>1119</v>
      </c>
    </row>
    <row r="367" ht="16.9" customHeight="1" spans="1:3">
      <c r="A367" s="27">
        <v>103020301</v>
      </c>
      <c r="B367" s="91" t="s">
        <v>435</v>
      </c>
      <c r="C367" s="9">
        <v>1119</v>
      </c>
    </row>
    <row r="368" ht="16.9" customHeight="1" spans="1:3">
      <c r="A368" s="27">
        <v>103020302</v>
      </c>
      <c r="B368" s="91" t="s">
        <v>436</v>
      </c>
      <c r="C368" s="9">
        <v>0</v>
      </c>
    </row>
    <row r="369" ht="16.9" customHeight="1" spans="1:3">
      <c r="A369" s="27">
        <v>103020303</v>
      </c>
      <c r="B369" s="91" t="s">
        <v>437</v>
      </c>
      <c r="C369" s="9">
        <v>0</v>
      </c>
    </row>
    <row r="370" ht="16.9" customHeight="1" spans="1:3">
      <c r="A370" s="27">
        <v>103020304</v>
      </c>
      <c r="B370" s="91" t="s">
        <v>438</v>
      </c>
      <c r="C370" s="9">
        <v>0</v>
      </c>
    </row>
    <row r="371" ht="16.9" customHeight="1" spans="1:3">
      <c r="A371" s="27">
        <v>103020305</v>
      </c>
      <c r="B371" s="91" t="s">
        <v>439</v>
      </c>
      <c r="C371" s="9">
        <v>0</v>
      </c>
    </row>
    <row r="372" ht="16.9" customHeight="1" spans="1:3">
      <c r="A372" s="27">
        <v>103020399</v>
      </c>
      <c r="B372" s="91" t="s">
        <v>440</v>
      </c>
      <c r="C372" s="9">
        <v>0</v>
      </c>
    </row>
    <row r="373" ht="16.9" customHeight="1" spans="1:3">
      <c r="A373" s="27">
        <v>1030205</v>
      </c>
      <c r="B373" s="55" t="s">
        <v>441</v>
      </c>
      <c r="C373" s="9">
        <v>0</v>
      </c>
    </row>
    <row r="374" ht="16.9" customHeight="1" spans="1:3">
      <c r="A374" s="27">
        <v>1030210</v>
      </c>
      <c r="B374" s="55" t="s">
        <v>442</v>
      </c>
      <c r="C374" s="9">
        <v>0</v>
      </c>
    </row>
    <row r="375" ht="16.9" customHeight="1" spans="1:3">
      <c r="A375" s="27">
        <v>1030211</v>
      </c>
      <c r="B375" s="55" t="s">
        <v>443</v>
      </c>
      <c r="C375" s="9">
        <v>0</v>
      </c>
    </row>
    <row r="376" ht="16.9" customHeight="1" spans="1:3">
      <c r="A376" s="27">
        <v>1030212</v>
      </c>
      <c r="B376" s="55" t="s">
        <v>444</v>
      </c>
      <c r="C376" s="9">
        <v>0</v>
      </c>
    </row>
    <row r="377" ht="16.9" customHeight="1" spans="1:3">
      <c r="A377" s="27">
        <v>1030216</v>
      </c>
      <c r="B377" s="55" t="s">
        <v>445</v>
      </c>
      <c r="C377" s="9">
        <v>0</v>
      </c>
    </row>
    <row r="378" ht="16.9" customHeight="1" spans="1:3">
      <c r="A378" s="27">
        <v>1030217</v>
      </c>
      <c r="B378" s="55" t="s">
        <v>446</v>
      </c>
      <c r="C378" s="9">
        <v>3</v>
      </c>
    </row>
    <row r="379" ht="16.9" customHeight="1" spans="1:3">
      <c r="A379" s="27">
        <v>1030218</v>
      </c>
      <c r="B379" s="55" t="s">
        <v>447</v>
      </c>
      <c r="C379" s="9">
        <v>0</v>
      </c>
    </row>
    <row r="380" ht="16.9" customHeight="1" spans="1:3">
      <c r="A380" s="27">
        <v>1030219</v>
      </c>
      <c r="B380" s="55" t="s">
        <v>448</v>
      </c>
      <c r="C380" s="9">
        <v>0</v>
      </c>
    </row>
    <row r="381" ht="16.9" customHeight="1" spans="1:3">
      <c r="A381" s="27">
        <v>1030220</v>
      </c>
      <c r="B381" s="55" t="s">
        <v>449</v>
      </c>
      <c r="C381" s="9">
        <v>0</v>
      </c>
    </row>
    <row r="382" ht="16.9" customHeight="1" spans="1:3">
      <c r="A382" s="27">
        <v>1030221</v>
      </c>
      <c r="B382" s="55" t="s">
        <v>450</v>
      </c>
      <c r="C382" s="9">
        <v>0</v>
      </c>
    </row>
    <row r="383" ht="16.9" customHeight="1" spans="1:3">
      <c r="A383" s="27">
        <v>1030222</v>
      </c>
      <c r="B383" s="55" t="s">
        <v>451</v>
      </c>
      <c r="C383" s="9">
        <v>0</v>
      </c>
    </row>
    <row r="384" ht="16.9" customHeight="1" spans="1:3">
      <c r="A384" s="27">
        <v>1030223</v>
      </c>
      <c r="B384" s="55" t="s">
        <v>452</v>
      </c>
      <c r="C384" s="9">
        <v>0</v>
      </c>
    </row>
    <row r="385" ht="16.9" customHeight="1" spans="1:3">
      <c r="A385" s="27">
        <v>1030299</v>
      </c>
      <c r="B385" s="55" t="s">
        <v>453</v>
      </c>
      <c r="C385" s="12">
        <f>C386+C387</f>
        <v>0</v>
      </c>
    </row>
    <row r="386" ht="16.9" customHeight="1" spans="1:3">
      <c r="A386" s="27">
        <v>103029901</v>
      </c>
      <c r="B386" s="91" t="s">
        <v>454</v>
      </c>
      <c r="C386" s="9">
        <v>0</v>
      </c>
    </row>
    <row r="387" ht="16.9" customHeight="1" spans="1:3">
      <c r="A387" s="27">
        <v>103029999</v>
      </c>
      <c r="B387" s="91" t="s">
        <v>455</v>
      </c>
      <c r="C387" s="9">
        <v>0</v>
      </c>
    </row>
    <row r="388" ht="16.9" customHeight="1" spans="1:3">
      <c r="A388" s="27">
        <v>10304</v>
      </c>
      <c r="B388" s="55" t="s">
        <v>456</v>
      </c>
      <c r="C388" s="12">
        <f>C389+C409+C413+C417+C423+C426+C429+C433+C435+C438+C441+C444+C448+C451+C453+C471+C474+C476+C478+C480+C482+C485+C488+C496+C498+C504+C506+C511+C514+C517+C524+C533+C538+C546+C549+C552+C557+C560+C571+C577+C610+C615+C622+C634+C645+C652+C656+C661+C665+C669+C671+C674+C676+C678+C683+C686+C688+C691</f>
        <v>70</v>
      </c>
    </row>
    <row r="389" ht="16.9" customHeight="1" spans="1:3">
      <c r="A389" s="27">
        <v>1030401</v>
      </c>
      <c r="B389" s="55" t="s">
        <v>457</v>
      </c>
      <c r="C389" s="12">
        <f>SUM(C390:C408)</f>
        <v>0</v>
      </c>
    </row>
    <row r="390" ht="16.9" customHeight="1" spans="1:3">
      <c r="A390" s="27">
        <v>103040101</v>
      </c>
      <c r="B390" s="91" t="s">
        <v>458</v>
      </c>
      <c r="C390" s="9">
        <v>0</v>
      </c>
    </row>
    <row r="391" ht="16.9" customHeight="1" spans="1:3">
      <c r="A391" s="27">
        <v>103040102</v>
      </c>
      <c r="B391" s="91" t="s">
        <v>459</v>
      </c>
      <c r="C391" s="9">
        <v>0</v>
      </c>
    </row>
    <row r="392" ht="16.9" customHeight="1" spans="1:3">
      <c r="A392" s="27">
        <v>103040103</v>
      </c>
      <c r="B392" s="91" t="s">
        <v>460</v>
      </c>
      <c r="C392" s="9">
        <v>0</v>
      </c>
    </row>
    <row r="393" ht="16.9" customHeight="1" spans="1:3">
      <c r="A393" s="27">
        <v>103040104</v>
      </c>
      <c r="B393" s="91" t="s">
        <v>461</v>
      </c>
      <c r="C393" s="9">
        <v>0</v>
      </c>
    </row>
    <row r="394" ht="16.9" customHeight="1" spans="1:3">
      <c r="A394" s="27">
        <v>103040106</v>
      </c>
      <c r="B394" s="91" t="s">
        <v>462</v>
      </c>
      <c r="C394" s="9">
        <v>0</v>
      </c>
    </row>
    <row r="395" ht="16.9" customHeight="1" spans="1:3">
      <c r="A395" s="27">
        <v>103040109</v>
      </c>
      <c r="B395" s="91" t="s">
        <v>463</v>
      </c>
      <c r="C395" s="9">
        <v>0</v>
      </c>
    </row>
    <row r="396" ht="16.9" customHeight="1" spans="1:3">
      <c r="A396" s="27">
        <v>103040110</v>
      </c>
      <c r="B396" s="91" t="s">
        <v>464</v>
      </c>
      <c r="C396" s="9">
        <v>0</v>
      </c>
    </row>
    <row r="397" ht="16.9" customHeight="1" spans="1:3">
      <c r="A397" s="27">
        <v>103040111</v>
      </c>
      <c r="B397" s="91" t="s">
        <v>465</v>
      </c>
      <c r="C397" s="9">
        <v>0</v>
      </c>
    </row>
    <row r="398" ht="16.9" customHeight="1" spans="1:3">
      <c r="A398" s="27">
        <v>103040112</v>
      </c>
      <c r="B398" s="91" t="s">
        <v>466</v>
      </c>
      <c r="C398" s="9">
        <v>0</v>
      </c>
    </row>
    <row r="399" ht="16.9" customHeight="1" spans="1:3">
      <c r="A399" s="27">
        <v>103040113</v>
      </c>
      <c r="B399" s="91" t="s">
        <v>467</v>
      </c>
      <c r="C399" s="9">
        <v>0</v>
      </c>
    </row>
    <row r="400" ht="16.9" customHeight="1" spans="1:3">
      <c r="A400" s="27">
        <v>103040114</v>
      </c>
      <c r="B400" s="91" t="s">
        <v>468</v>
      </c>
      <c r="C400" s="9">
        <v>0</v>
      </c>
    </row>
    <row r="401" ht="16.9" customHeight="1" spans="1:3">
      <c r="A401" s="27">
        <v>103040115</v>
      </c>
      <c r="B401" s="91" t="s">
        <v>469</v>
      </c>
      <c r="C401" s="9">
        <v>0</v>
      </c>
    </row>
    <row r="402" ht="16.9" customHeight="1" spans="1:3">
      <c r="A402" s="27">
        <v>103040116</v>
      </c>
      <c r="B402" s="91" t="s">
        <v>470</v>
      </c>
      <c r="C402" s="9">
        <v>0</v>
      </c>
    </row>
    <row r="403" ht="16.9" customHeight="1" spans="1:3">
      <c r="A403" s="27">
        <v>103040117</v>
      </c>
      <c r="B403" s="91" t="s">
        <v>471</v>
      </c>
      <c r="C403" s="9">
        <v>0</v>
      </c>
    </row>
    <row r="404" ht="16.9" customHeight="1" spans="1:3">
      <c r="A404" s="27">
        <v>103040120</v>
      </c>
      <c r="B404" s="91" t="s">
        <v>472</v>
      </c>
      <c r="C404" s="9">
        <v>0</v>
      </c>
    </row>
    <row r="405" ht="16.9" customHeight="1" spans="1:3">
      <c r="A405" s="27">
        <v>103040121</v>
      </c>
      <c r="B405" s="91" t="s">
        <v>473</v>
      </c>
      <c r="C405" s="9">
        <v>0</v>
      </c>
    </row>
    <row r="406" ht="16.9" customHeight="1" spans="1:3">
      <c r="A406" s="27">
        <v>103040122</v>
      </c>
      <c r="B406" s="91" t="s">
        <v>474</v>
      </c>
      <c r="C406" s="9">
        <v>0</v>
      </c>
    </row>
    <row r="407" ht="16.9" customHeight="1" spans="1:3">
      <c r="A407" s="27">
        <v>103040123</v>
      </c>
      <c r="B407" s="91" t="s">
        <v>475</v>
      </c>
      <c r="C407" s="9">
        <v>0</v>
      </c>
    </row>
    <row r="408" ht="16.9" customHeight="1" spans="1:3">
      <c r="A408" s="27">
        <v>103040150</v>
      </c>
      <c r="B408" s="91" t="s">
        <v>476</v>
      </c>
      <c r="C408" s="9">
        <v>0</v>
      </c>
    </row>
    <row r="409" ht="17.25" customHeight="1" spans="1:3">
      <c r="A409" s="27">
        <v>1030402</v>
      </c>
      <c r="B409" s="55" t="s">
        <v>477</v>
      </c>
      <c r="C409" s="12">
        <f>SUM(C410:C412)</f>
        <v>0</v>
      </c>
    </row>
    <row r="410" ht="16.9" customHeight="1" spans="1:3">
      <c r="A410" s="27">
        <v>103040201</v>
      </c>
      <c r="B410" s="91" t="s">
        <v>478</v>
      </c>
      <c r="C410" s="9">
        <v>0</v>
      </c>
    </row>
    <row r="411" ht="16.9" customHeight="1" spans="1:3">
      <c r="A411" s="27">
        <v>103040202</v>
      </c>
      <c r="B411" s="91" t="s">
        <v>479</v>
      </c>
      <c r="C411" s="9">
        <v>0</v>
      </c>
    </row>
    <row r="412" ht="16.9" customHeight="1" spans="1:3">
      <c r="A412" s="27">
        <v>103040250</v>
      </c>
      <c r="B412" s="91" t="s">
        <v>480</v>
      </c>
      <c r="C412" s="9">
        <v>0</v>
      </c>
    </row>
    <row r="413" ht="16.9" customHeight="1" spans="1:3">
      <c r="A413" s="27">
        <v>1030403</v>
      </c>
      <c r="B413" s="55" t="s">
        <v>481</v>
      </c>
      <c r="C413" s="12">
        <f>SUM(C414:C416)</f>
        <v>0</v>
      </c>
    </row>
    <row r="414" ht="16.9" customHeight="1" spans="1:3">
      <c r="A414" s="27">
        <v>103040303</v>
      </c>
      <c r="B414" s="91" t="s">
        <v>482</v>
      </c>
      <c r="C414" s="9">
        <v>0</v>
      </c>
    </row>
    <row r="415" ht="16.9" customHeight="1" spans="1:3">
      <c r="A415" s="27">
        <v>103040305</v>
      </c>
      <c r="B415" s="91" t="s">
        <v>483</v>
      </c>
      <c r="C415" s="9">
        <v>0</v>
      </c>
    </row>
    <row r="416" ht="16.9" customHeight="1" spans="1:3">
      <c r="A416" s="27">
        <v>103040350</v>
      </c>
      <c r="B416" s="91" t="s">
        <v>484</v>
      </c>
      <c r="C416" s="9">
        <v>0</v>
      </c>
    </row>
    <row r="417" ht="16.9" customHeight="1" spans="1:3">
      <c r="A417" s="27">
        <v>1030404</v>
      </c>
      <c r="B417" s="55" t="s">
        <v>485</v>
      </c>
      <c r="C417" s="12">
        <f>SUM(C418:C422)</f>
        <v>0</v>
      </c>
    </row>
    <row r="418" ht="16.9" customHeight="1" spans="1:3">
      <c r="A418" s="27">
        <v>103040401</v>
      </c>
      <c r="B418" s="91" t="s">
        <v>486</v>
      </c>
      <c r="C418" s="9">
        <v>0</v>
      </c>
    </row>
    <row r="419" ht="16.9" customHeight="1" spans="1:3">
      <c r="A419" s="27">
        <v>103040402</v>
      </c>
      <c r="B419" s="91" t="s">
        <v>487</v>
      </c>
      <c r="C419" s="9">
        <v>0</v>
      </c>
    </row>
    <row r="420" ht="16.9" customHeight="1" spans="1:3">
      <c r="A420" s="27">
        <v>103040403</v>
      </c>
      <c r="B420" s="91" t="s">
        <v>488</v>
      </c>
      <c r="C420" s="9">
        <v>0</v>
      </c>
    </row>
    <row r="421" ht="16.9" customHeight="1" spans="1:3">
      <c r="A421" s="27">
        <v>103040404</v>
      </c>
      <c r="B421" s="91" t="s">
        <v>489</v>
      </c>
      <c r="C421" s="9">
        <v>0</v>
      </c>
    </row>
    <row r="422" ht="16.9" customHeight="1" spans="1:3">
      <c r="A422" s="27">
        <v>103040450</v>
      </c>
      <c r="B422" s="91" t="s">
        <v>490</v>
      </c>
      <c r="C422" s="9">
        <v>0</v>
      </c>
    </row>
    <row r="423" ht="16.9" customHeight="1" spans="1:3">
      <c r="A423" s="27">
        <v>1030405</v>
      </c>
      <c r="B423" s="55" t="s">
        <v>491</v>
      </c>
      <c r="C423" s="12">
        <f>SUM(C424:C425)</f>
        <v>0</v>
      </c>
    </row>
    <row r="424" ht="16.9" customHeight="1" spans="1:3">
      <c r="A424" s="27">
        <v>103040506</v>
      </c>
      <c r="B424" s="91" t="s">
        <v>492</v>
      </c>
      <c r="C424" s="9">
        <v>0</v>
      </c>
    </row>
    <row r="425" ht="16.9" customHeight="1" spans="1:3">
      <c r="A425" s="27">
        <v>103040550</v>
      </c>
      <c r="B425" s="91" t="s">
        <v>493</v>
      </c>
      <c r="C425" s="9">
        <v>0</v>
      </c>
    </row>
    <row r="426" ht="16.9" customHeight="1" spans="1:3">
      <c r="A426" s="27">
        <v>1030406</v>
      </c>
      <c r="B426" s="55" t="s">
        <v>494</v>
      </c>
      <c r="C426" s="12">
        <f>SUM(C427:C428)</f>
        <v>0</v>
      </c>
    </row>
    <row r="427" ht="16.9" customHeight="1" spans="1:3">
      <c r="A427" s="27">
        <v>103040601</v>
      </c>
      <c r="B427" s="91" t="s">
        <v>495</v>
      </c>
      <c r="C427" s="9">
        <v>0</v>
      </c>
    </row>
    <row r="428" ht="16.9" customHeight="1" spans="1:3">
      <c r="A428" s="27">
        <v>103040650</v>
      </c>
      <c r="B428" s="91" t="s">
        <v>496</v>
      </c>
      <c r="C428" s="9">
        <v>0</v>
      </c>
    </row>
    <row r="429" ht="16.9" customHeight="1" spans="1:3">
      <c r="A429" s="27">
        <v>1030407</v>
      </c>
      <c r="B429" s="55" t="s">
        <v>497</v>
      </c>
      <c r="C429" s="12">
        <f>SUM(C430:C432)</f>
        <v>0</v>
      </c>
    </row>
    <row r="430" ht="16.9" customHeight="1" spans="1:3">
      <c r="A430" s="27">
        <v>103040701</v>
      </c>
      <c r="B430" s="91" t="s">
        <v>495</v>
      </c>
      <c r="C430" s="9">
        <v>0</v>
      </c>
    </row>
    <row r="431" ht="16.9" customHeight="1" spans="1:3">
      <c r="A431" s="27">
        <v>103040702</v>
      </c>
      <c r="B431" s="91" t="s">
        <v>498</v>
      </c>
      <c r="C431" s="9">
        <v>0</v>
      </c>
    </row>
    <row r="432" ht="16.9" customHeight="1" spans="1:3">
      <c r="A432" s="27">
        <v>103040750</v>
      </c>
      <c r="B432" s="91" t="s">
        <v>499</v>
      </c>
      <c r="C432" s="9">
        <v>0</v>
      </c>
    </row>
    <row r="433" ht="16.9" customHeight="1" spans="1:3">
      <c r="A433" s="27">
        <v>1030408</v>
      </c>
      <c r="B433" s="55" t="s">
        <v>500</v>
      </c>
      <c r="C433" s="12">
        <f>C434</f>
        <v>0</v>
      </c>
    </row>
    <row r="434" ht="16.9" customHeight="1" spans="1:3">
      <c r="A434" s="27">
        <v>103040850</v>
      </c>
      <c r="B434" s="91" t="s">
        <v>501</v>
      </c>
      <c r="C434" s="9">
        <v>0</v>
      </c>
    </row>
    <row r="435" ht="16.9" customHeight="1" spans="1:3">
      <c r="A435" s="27">
        <v>1030409</v>
      </c>
      <c r="B435" s="55" t="s">
        <v>502</v>
      </c>
      <c r="C435" s="12">
        <f>SUM(C436:C437)</f>
        <v>0</v>
      </c>
    </row>
    <row r="436" ht="16.9" customHeight="1" spans="1:3">
      <c r="A436" s="27">
        <v>103040904</v>
      </c>
      <c r="B436" s="91" t="s">
        <v>503</v>
      </c>
      <c r="C436" s="9">
        <v>0</v>
      </c>
    </row>
    <row r="437" ht="16.9" customHeight="1" spans="1:3">
      <c r="A437" s="27">
        <v>103040950</v>
      </c>
      <c r="B437" s="91" t="s">
        <v>504</v>
      </c>
      <c r="C437" s="9">
        <v>0</v>
      </c>
    </row>
    <row r="438" ht="16.9" customHeight="1" spans="1:3">
      <c r="A438" s="27">
        <v>1030410</v>
      </c>
      <c r="B438" s="55" t="s">
        <v>505</v>
      </c>
      <c r="C438" s="12">
        <f>SUM(C439:C440)</f>
        <v>0</v>
      </c>
    </row>
    <row r="439" ht="16.9" customHeight="1" spans="1:3">
      <c r="A439" s="27">
        <v>103041001</v>
      </c>
      <c r="B439" s="91" t="s">
        <v>498</v>
      </c>
      <c r="C439" s="9">
        <v>0</v>
      </c>
    </row>
    <row r="440" ht="16.9" customHeight="1" spans="1:3">
      <c r="A440" s="27">
        <v>103041050</v>
      </c>
      <c r="B440" s="91" t="s">
        <v>506</v>
      </c>
      <c r="C440" s="9">
        <v>0</v>
      </c>
    </row>
    <row r="441" ht="16.9" customHeight="1" spans="1:3">
      <c r="A441" s="27">
        <v>1030411</v>
      </c>
      <c r="B441" s="55" t="s">
        <v>507</v>
      </c>
      <c r="C441" s="12">
        <f>SUM(C442:C443)</f>
        <v>0</v>
      </c>
    </row>
    <row r="442" ht="16.9" customHeight="1" spans="1:3">
      <c r="A442" s="27">
        <v>103041101</v>
      </c>
      <c r="B442" s="91" t="s">
        <v>508</v>
      </c>
      <c r="C442" s="9">
        <v>0</v>
      </c>
    </row>
    <row r="443" ht="16.9" customHeight="1" spans="1:3">
      <c r="A443" s="27">
        <v>103041150</v>
      </c>
      <c r="B443" s="91" t="s">
        <v>509</v>
      </c>
      <c r="C443" s="9">
        <v>0</v>
      </c>
    </row>
    <row r="444" ht="16.9" customHeight="1" spans="1:3">
      <c r="A444" s="27">
        <v>1030413</v>
      </c>
      <c r="B444" s="55" t="s">
        <v>510</v>
      </c>
      <c r="C444" s="12">
        <f>SUM(C445:C447)</f>
        <v>0</v>
      </c>
    </row>
    <row r="445" ht="16.9" customHeight="1" spans="1:3">
      <c r="A445" s="27">
        <v>103041301</v>
      </c>
      <c r="B445" s="91" t="s">
        <v>511</v>
      </c>
      <c r="C445" s="9">
        <v>0</v>
      </c>
    </row>
    <row r="446" ht="16.9" customHeight="1" spans="1:3">
      <c r="A446" s="27">
        <v>103041303</v>
      </c>
      <c r="B446" s="91" t="s">
        <v>512</v>
      </c>
      <c r="C446" s="9">
        <v>0</v>
      </c>
    </row>
    <row r="447" ht="16.9" customHeight="1" spans="1:3">
      <c r="A447" s="27">
        <v>103041350</v>
      </c>
      <c r="B447" s="91" t="s">
        <v>513</v>
      </c>
      <c r="C447" s="9">
        <v>0</v>
      </c>
    </row>
    <row r="448" ht="16.9" customHeight="1" spans="1:3">
      <c r="A448" s="27">
        <v>1030414</v>
      </c>
      <c r="B448" s="55" t="s">
        <v>514</v>
      </c>
      <c r="C448" s="12">
        <f>SUM(C449:C450)</f>
        <v>0</v>
      </c>
    </row>
    <row r="449" ht="16.9" customHeight="1" spans="1:3">
      <c r="A449" s="27">
        <v>103041403</v>
      </c>
      <c r="B449" s="91" t="s">
        <v>515</v>
      </c>
      <c r="C449" s="9">
        <v>0</v>
      </c>
    </row>
    <row r="450" ht="16.9" customHeight="1" spans="1:3">
      <c r="A450" s="27">
        <v>103041450</v>
      </c>
      <c r="B450" s="91" t="s">
        <v>516</v>
      </c>
      <c r="C450" s="9">
        <v>0</v>
      </c>
    </row>
    <row r="451" ht="16.9" customHeight="1" spans="1:3">
      <c r="A451" s="27">
        <v>1030415</v>
      </c>
      <c r="B451" s="55" t="s">
        <v>517</v>
      </c>
      <c r="C451" s="12">
        <f>C452</f>
        <v>0</v>
      </c>
    </row>
    <row r="452" ht="16.9" customHeight="1" spans="1:3">
      <c r="A452" s="27">
        <v>103041550</v>
      </c>
      <c r="B452" s="91" t="s">
        <v>518</v>
      </c>
      <c r="C452" s="9">
        <v>0</v>
      </c>
    </row>
    <row r="453" ht="16.9" customHeight="1" spans="1:3">
      <c r="A453" s="27">
        <v>1030416</v>
      </c>
      <c r="B453" s="55" t="s">
        <v>519</v>
      </c>
      <c r="C453" s="12">
        <f>SUM(C454:C470)</f>
        <v>0</v>
      </c>
    </row>
    <row r="454" ht="16.9" customHeight="1" spans="1:3">
      <c r="A454" s="27">
        <v>103041601</v>
      </c>
      <c r="B454" s="91" t="s">
        <v>520</v>
      </c>
      <c r="C454" s="9">
        <v>0</v>
      </c>
    </row>
    <row r="455" ht="16.9" customHeight="1" spans="1:3">
      <c r="A455" s="27">
        <v>103041602</v>
      </c>
      <c r="B455" s="91" t="s">
        <v>521</v>
      </c>
      <c r="C455" s="9">
        <v>0</v>
      </c>
    </row>
    <row r="456" ht="16.9" customHeight="1" spans="1:3">
      <c r="A456" s="27">
        <v>103041603</v>
      </c>
      <c r="B456" s="91" t="s">
        <v>522</v>
      </c>
      <c r="C456" s="9">
        <v>0</v>
      </c>
    </row>
    <row r="457" ht="16.9" customHeight="1" spans="1:3">
      <c r="A457" s="27">
        <v>103041604</v>
      </c>
      <c r="B457" s="91" t="s">
        <v>523</v>
      </c>
      <c r="C457" s="9">
        <v>0</v>
      </c>
    </row>
    <row r="458" ht="16.9" customHeight="1" spans="1:3">
      <c r="A458" s="27">
        <v>103041605</v>
      </c>
      <c r="B458" s="91" t="s">
        <v>524</v>
      </c>
      <c r="C458" s="9">
        <v>0</v>
      </c>
    </row>
    <row r="459" ht="16.9" customHeight="1" spans="1:3">
      <c r="A459" s="27">
        <v>103041606</v>
      </c>
      <c r="B459" s="91" t="s">
        <v>525</v>
      </c>
      <c r="C459" s="9">
        <v>0</v>
      </c>
    </row>
    <row r="460" ht="16.9" customHeight="1" spans="1:3">
      <c r="A460" s="27">
        <v>103041607</v>
      </c>
      <c r="B460" s="91" t="s">
        <v>526</v>
      </c>
      <c r="C460" s="9">
        <v>0</v>
      </c>
    </row>
    <row r="461" ht="16.9" customHeight="1" spans="1:3">
      <c r="A461" s="27">
        <v>103041608</v>
      </c>
      <c r="B461" s="91" t="s">
        <v>498</v>
      </c>
      <c r="C461" s="9">
        <v>0</v>
      </c>
    </row>
    <row r="462" ht="16.9" customHeight="1" spans="1:3">
      <c r="A462" s="27">
        <v>103041610</v>
      </c>
      <c r="B462" s="91" t="s">
        <v>527</v>
      </c>
      <c r="C462" s="9">
        <v>0</v>
      </c>
    </row>
    <row r="463" ht="16.9" customHeight="1" spans="1:3">
      <c r="A463" s="27">
        <v>103041612</v>
      </c>
      <c r="B463" s="91" t="s">
        <v>528</v>
      </c>
      <c r="C463" s="9">
        <v>0</v>
      </c>
    </row>
    <row r="464" ht="16.9" customHeight="1" spans="1:3">
      <c r="A464" s="27">
        <v>103041613</v>
      </c>
      <c r="B464" s="91" t="s">
        <v>529</v>
      </c>
      <c r="C464" s="9">
        <v>0</v>
      </c>
    </row>
    <row r="465" ht="16.9" customHeight="1" spans="1:3">
      <c r="A465" s="27">
        <v>103041614</v>
      </c>
      <c r="B465" s="91" t="s">
        <v>530</v>
      </c>
      <c r="C465" s="9">
        <v>0</v>
      </c>
    </row>
    <row r="466" ht="16.9" customHeight="1" spans="1:3">
      <c r="A466" s="27">
        <v>103041615</v>
      </c>
      <c r="B466" s="91" t="s">
        <v>531</v>
      </c>
      <c r="C466" s="9">
        <v>0</v>
      </c>
    </row>
    <row r="467" ht="16.9" customHeight="1" spans="1:3">
      <c r="A467" s="27">
        <v>103041616</v>
      </c>
      <c r="B467" s="91" t="s">
        <v>532</v>
      </c>
      <c r="C467" s="9">
        <v>0</v>
      </c>
    </row>
    <row r="468" ht="16.9" customHeight="1" spans="1:3">
      <c r="A468" s="27">
        <v>103041617</v>
      </c>
      <c r="B468" s="91" t="s">
        <v>533</v>
      </c>
      <c r="C468" s="9">
        <v>0</v>
      </c>
    </row>
    <row r="469" ht="16.9" customHeight="1" spans="1:3">
      <c r="A469" s="27">
        <v>103041618</v>
      </c>
      <c r="B469" s="91" t="s">
        <v>534</v>
      </c>
      <c r="C469" s="9">
        <v>0</v>
      </c>
    </row>
    <row r="470" ht="16.9" customHeight="1" spans="1:3">
      <c r="A470" s="27">
        <v>103041650</v>
      </c>
      <c r="B470" s="91" t="s">
        <v>535</v>
      </c>
      <c r="C470" s="9">
        <v>0</v>
      </c>
    </row>
    <row r="471" ht="16.9" customHeight="1" spans="1:3">
      <c r="A471" s="27">
        <v>1030417</v>
      </c>
      <c r="B471" s="55" t="s">
        <v>536</v>
      </c>
      <c r="C471" s="12">
        <f>SUM(C472:C473)</f>
        <v>0</v>
      </c>
    </row>
    <row r="472" ht="16.9" customHeight="1" spans="1:3">
      <c r="A472" s="27">
        <v>103041703</v>
      </c>
      <c r="B472" s="91" t="s">
        <v>537</v>
      </c>
      <c r="C472" s="9">
        <v>0</v>
      </c>
    </row>
    <row r="473" ht="16.9" customHeight="1" spans="1:3">
      <c r="A473" s="27">
        <v>103041750</v>
      </c>
      <c r="B473" s="91" t="s">
        <v>538</v>
      </c>
      <c r="C473" s="9">
        <v>0</v>
      </c>
    </row>
    <row r="474" ht="16.9" customHeight="1" spans="1:3">
      <c r="A474" s="27">
        <v>1030418</v>
      </c>
      <c r="B474" s="55" t="s">
        <v>539</v>
      </c>
      <c r="C474" s="12">
        <f t="shared" ref="C474:C478" si="0">C475</f>
        <v>0</v>
      </c>
    </row>
    <row r="475" ht="16.9" customHeight="1" spans="1:3">
      <c r="A475" s="27">
        <v>103041850</v>
      </c>
      <c r="B475" s="91" t="s">
        <v>540</v>
      </c>
      <c r="C475" s="9">
        <v>0</v>
      </c>
    </row>
    <row r="476" ht="16.9" customHeight="1" spans="1:3">
      <c r="A476" s="27">
        <v>1030419</v>
      </c>
      <c r="B476" s="55" t="s">
        <v>541</v>
      </c>
      <c r="C476" s="12">
        <f>C477</f>
        <v>0</v>
      </c>
    </row>
    <row r="477" ht="16.9" customHeight="1" spans="1:3">
      <c r="A477" s="27">
        <v>103041950</v>
      </c>
      <c r="B477" s="91" t="s">
        <v>542</v>
      </c>
      <c r="C477" s="9">
        <v>0</v>
      </c>
    </row>
    <row r="478" ht="16.9" customHeight="1" spans="1:3">
      <c r="A478" s="27">
        <v>1030420</v>
      </c>
      <c r="B478" s="55" t="s">
        <v>543</v>
      </c>
      <c r="C478" s="12">
        <f>C479</f>
        <v>0</v>
      </c>
    </row>
    <row r="479" ht="16.9" customHeight="1" spans="1:3">
      <c r="A479" s="27">
        <v>103042050</v>
      </c>
      <c r="B479" s="91" t="s">
        <v>544</v>
      </c>
      <c r="C479" s="9">
        <v>0</v>
      </c>
    </row>
    <row r="480" ht="17.25" customHeight="1" spans="1:3">
      <c r="A480" s="27">
        <v>1030422</v>
      </c>
      <c r="B480" s="55" t="s">
        <v>545</v>
      </c>
      <c r="C480" s="12">
        <f>C481</f>
        <v>0</v>
      </c>
    </row>
    <row r="481" ht="16.9" customHeight="1" spans="1:3">
      <c r="A481" s="27">
        <v>103042250</v>
      </c>
      <c r="B481" s="91" t="s">
        <v>546</v>
      </c>
      <c r="C481" s="9">
        <v>0</v>
      </c>
    </row>
    <row r="482" ht="16.9" customHeight="1" spans="1:3">
      <c r="A482" s="27">
        <v>1030423</v>
      </c>
      <c r="B482" s="55" t="s">
        <v>547</v>
      </c>
      <c r="C482" s="12">
        <f>SUM(C483:C484)</f>
        <v>0</v>
      </c>
    </row>
    <row r="483" ht="16.9" customHeight="1" spans="1:3">
      <c r="A483" s="27">
        <v>103042301</v>
      </c>
      <c r="B483" s="91" t="s">
        <v>548</v>
      </c>
      <c r="C483" s="9">
        <v>0</v>
      </c>
    </row>
    <row r="484" ht="16.9" customHeight="1" spans="1:3">
      <c r="A484" s="27">
        <v>103042350</v>
      </c>
      <c r="B484" s="91" t="s">
        <v>549</v>
      </c>
      <c r="C484" s="9">
        <v>0</v>
      </c>
    </row>
    <row r="485" ht="16.9" customHeight="1" spans="1:3">
      <c r="A485" s="27">
        <v>1030424</v>
      </c>
      <c r="B485" s="55" t="s">
        <v>550</v>
      </c>
      <c r="C485" s="12">
        <f>SUM(C486:C487)</f>
        <v>0</v>
      </c>
    </row>
    <row r="486" ht="16.9" customHeight="1" spans="1:3">
      <c r="A486" s="27">
        <v>103042401</v>
      </c>
      <c r="B486" s="91" t="s">
        <v>551</v>
      </c>
      <c r="C486" s="9">
        <v>0</v>
      </c>
    </row>
    <row r="487" ht="16.9" customHeight="1" spans="1:3">
      <c r="A487" s="27">
        <v>103042450</v>
      </c>
      <c r="B487" s="91" t="s">
        <v>552</v>
      </c>
      <c r="C487" s="9">
        <v>0</v>
      </c>
    </row>
    <row r="488" ht="16.9" customHeight="1" spans="1:3">
      <c r="A488" s="27">
        <v>1030425</v>
      </c>
      <c r="B488" s="55" t="s">
        <v>553</v>
      </c>
      <c r="C488" s="12">
        <f>SUM(C489:C495)</f>
        <v>0</v>
      </c>
    </row>
    <row r="489" ht="16.9" customHeight="1" spans="1:3">
      <c r="A489" s="27">
        <v>103042502</v>
      </c>
      <c r="B489" s="91" t="s">
        <v>554</v>
      </c>
      <c r="C489" s="9">
        <v>0</v>
      </c>
    </row>
    <row r="490" ht="16.9" customHeight="1" spans="1:3">
      <c r="A490" s="27">
        <v>103042503</v>
      </c>
      <c r="B490" s="91" t="s">
        <v>555</v>
      </c>
      <c r="C490" s="9">
        <v>0</v>
      </c>
    </row>
    <row r="491" ht="16.9" customHeight="1" spans="1:3">
      <c r="A491" s="27">
        <v>103042504</v>
      </c>
      <c r="B491" s="91" t="s">
        <v>511</v>
      </c>
      <c r="C491" s="9">
        <v>0</v>
      </c>
    </row>
    <row r="492" ht="16.9" customHeight="1" spans="1:3">
      <c r="A492" s="27">
        <v>103042506</v>
      </c>
      <c r="B492" s="91" t="s">
        <v>556</v>
      </c>
      <c r="C492" s="9">
        <v>0</v>
      </c>
    </row>
    <row r="493" ht="16.9" customHeight="1" spans="1:3">
      <c r="A493" s="27">
        <v>103042507</v>
      </c>
      <c r="B493" s="91" t="s">
        <v>557</v>
      </c>
      <c r="C493" s="9">
        <v>0</v>
      </c>
    </row>
    <row r="494" ht="16.9" customHeight="1" spans="1:3">
      <c r="A494" s="27">
        <v>103042508</v>
      </c>
      <c r="B494" s="91" t="s">
        <v>558</v>
      </c>
      <c r="C494" s="9">
        <v>0</v>
      </c>
    </row>
    <row r="495" ht="16.9" customHeight="1" spans="1:3">
      <c r="A495" s="27">
        <v>103042550</v>
      </c>
      <c r="B495" s="91" t="s">
        <v>559</v>
      </c>
      <c r="C495" s="9">
        <v>0</v>
      </c>
    </row>
    <row r="496" ht="16.9" customHeight="1" spans="1:3">
      <c r="A496" s="27">
        <v>1030426</v>
      </c>
      <c r="B496" s="55" t="s">
        <v>560</v>
      </c>
      <c r="C496" s="12">
        <f>C497</f>
        <v>0</v>
      </c>
    </row>
    <row r="497" ht="17.25" customHeight="1" spans="1:3">
      <c r="A497" s="27">
        <v>103042650</v>
      </c>
      <c r="B497" s="91" t="s">
        <v>561</v>
      </c>
      <c r="C497" s="9">
        <v>0</v>
      </c>
    </row>
    <row r="498" ht="16.9" customHeight="1" spans="1:3">
      <c r="A498" s="27">
        <v>1030427</v>
      </c>
      <c r="B498" s="55" t="s">
        <v>562</v>
      </c>
      <c r="C498" s="12">
        <f>SUM(C499:C503)</f>
        <v>47</v>
      </c>
    </row>
    <row r="499" ht="16.9" customHeight="1" spans="1:3">
      <c r="A499" s="27">
        <v>103042706</v>
      </c>
      <c r="B499" s="91" t="s">
        <v>563</v>
      </c>
      <c r="C499" s="9">
        <v>0</v>
      </c>
    </row>
    <row r="500" ht="16.9" customHeight="1" spans="1:3">
      <c r="A500" s="27">
        <v>103042707</v>
      </c>
      <c r="B500" s="91" t="s">
        <v>564</v>
      </c>
      <c r="C500" s="9">
        <v>0</v>
      </c>
    </row>
    <row r="501" ht="16.9" customHeight="1" spans="1:3">
      <c r="A501" s="27">
        <v>103042750</v>
      </c>
      <c r="B501" s="91" t="s">
        <v>565</v>
      </c>
      <c r="C501" s="9">
        <v>47</v>
      </c>
    </row>
    <row r="502" ht="16.9" customHeight="1" spans="1:3">
      <c r="A502" s="27">
        <v>103042751</v>
      </c>
      <c r="B502" s="91" t="s">
        <v>566</v>
      </c>
      <c r="C502" s="9">
        <v>0</v>
      </c>
    </row>
    <row r="503" ht="16.9" customHeight="1" spans="1:3">
      <c r="A503" s="27">
        <v>103042752</v>
      </c>
      <c r="B503" s="91" t="s">
        <v>567</v>
      </c>
      <c r="C503" s="9">
        <v>0</v>
      </c>
    </row>
    <row r="504" ht="16.9" customHeight="1" spans="1:3">
      <c r="A504" s="27">
        <v>1030428</v>
      </c>
      <c r="B504" s="55" t="s">
        <v>568</v>
      </c>
      <c r="C504" s="12">
        <f>C505</f>
        <v>0</v>
      </c>
    </row>
    <row r="505" ht="16.9" customHeight="1" spans="1:3">
      <c r="A505" s="27">
        <v>103042850</v>
      </c>
      <c r="B505" s="91" t="s">
        <v>569</v>
      </c>
      <c r="C505" s="9">
        <v>0</v>
      </c>
    </row>
    <row r="506" ht="16.9" customHeight="1" spans="1:3">
      <c r="A506" s="27">
        <v>1030429</v>
      </c>
      <c r="B506" s="55" t="s">
        <v>570</v>
      </c>
      <c r="C506" s="12">
        <f>SUM(C507:C510)</f>
        <v>0</v>
      </c>
    </row>
    <row r="507" ht="16.9" customHeight="1" spans="1:3">
      <c r="A507" s="27">
        <v>103042906</v>
      </c>
      <c r="B507" s="91" t="s">
        <v>571</v>
      </c>
      <c r="C507" s="9">
        <v>0</v>
      </c>
    </row>
    <row r="508" ht="16.9" customHeight="1" spans="1:3">
      <c r="A508" s="27">
        <v>103042907</v>
      </c>
      <c r="B508" s="91" t="s">
        <v>572</v>
      </c>
      <c r="C508" s="9">
        <v>0</v>
      </c>
    </row>
    <row r="509" ht="16.9" customHeight="1" spans="1:3">
      <c r="A509" s="27">
        <v>103042908</v>
      </c>
      <c r="B509" s="91" t="s">
        <v>573</v>
      </c>
      <c r="C509" s="9">
        <v>0</v>
      </c>
    </row>
    <row r="510" ht="16.9" customHeight="1" spans="1:3">
      <c r="A510" s="27">
        <v>103042950</v>
      </c>
      <c r="B510" s="91" t="s">
        <v>574</v>
      </c>
      <c r="C510" s="9">
        <v>0</v>
      </c>
    </row>
    <row r="511" ht="16.9" customHeight="1" spans="1:3">
      <c r="A511" s="27">
        <v>1030430</v>
      </c>
      <c r="B511" s="55" t="s">
        <v>575</v>
      </c>
      <c r="C511" s="12">
        <f>SUM(C512:C513)</f>
        <v>0</v>
      </c>
    </row>
    <row r="512" ht="16.9" customHeight="1" spans="1:3">
      <c r="A512" s="27">
        <v>103043003</v>
      </c>
      <c r="B512" s="91" t="s">
        <v>576</v>
      </c>
      <c r="C512" s="9">
        <v>0</v>
      </c>
    </row>
    <row r="513" ht="16.9" customHeight="1" spans="1:3">
      <c r="A513" s="27">
        <v>103043050</v>
      </c>
      <c r="B513" s="91" t="s">
        <v>577</v>
      </c>
      <c r="C513" s="9">
        <v>0</v>
      </c>
    </row>
    <row r="514" ht="16.9" customHeight="1" spans="1:3">
      <c r="A514" s="27">
        <v>1030431</v>
      </c>
      <c r="B514" s="55" t="s">
        <v>578</v>
      </c>
      <c r="C514" s="12">
        <f>SUM(C515:C516)</f>
        <v>0</v>
      </c>
    </row>
    <row r="515" ht="16.9" customHeight="1" spans="1:3">
      <c r="A515" s="27">
        <v>103043101</v>
      </c>
      <c r="B515" s="91" t="s">
        <v>579</v>
      </c>
      <c r="C515" s="9">
        <v>0</v>
      </c>
    </row>
    <row r="516" ht="16.9" customHeight="1" spans="1:3">
      <c r="A516" s="27">
        <v>103043150</v>
      </c>
      <c r="B516" s="91" t="s">
        <v>580</v>
      </c>
      <c r="C516" s="9">
        <v>0</v>
      </c>
    </row>
    <row r="517" ht="16.9" customHeight="1" spans="1:3">
      <c r="A517" s="27">
        <v>1030432</v>
      </c>
      <c r="B517" s="55" t="s">
        <v>581</v>
      </c>
      <c r="C517" s="12">
        <f>SUM(C518:C523)</f>
        <v>6</v>
      </c>
    </row>
    <row r="518" ht="16.9" customHeight="1" spans="1:3">
      <c r="A518" s="27">
        <v>103043204</v>
      </c>
      <c r="B518" s="91" t="s">
        <v>582</v>
      </c>
      <c r="C518" s="9">
        <v>0</v>
      </c>
    </row>
    <row r="519" ht="16.9" customHeight="1" spans="1:3">
      <c r="A519" s="27">
        <v>103043205</v>
      </c>
      <c r="B519" s="91" t="s">
        <v>583</v>
      </c>
      <c r="C519" s="9">
        <v>0</v>
      </c>
    </row>
    <row r="520" ht="16.9" customHeight="1" spans="1:3">
      <c r="A520" s="27">
        <v>103043206</v>
      </c>
      <c r="B520" s="91" t="s">
        <v>584</v>
      </c>
      <c r="C520" s="9">
        <v>6</v>
      </c>
    </row>
    <row r="521" ht="16.9" customHeight="1" spans="1:3">
      <c r="A521" s="27">
        <v>103043208</v>
      </c>
      <c r="B521" s="91" t="s">
        <v>585</v>
      </c>
      <c r="C521" s="9">
        <v>0</v>
      </c>
    </row>
    <row r="522" ht="16.9" customHeight="1" spans="1:3">
      <c r="A522" s="27">
        <v>103043209</v>
      </c>
      <c r="B522" s="91" t="s">
        <v>586</v>
      </c>
      <c r="C522" s="9">
        <v>0</v>
      </c>
    </row>
    <row r="523" ht="16.9" customHeight="1" spans="1:3">
      <c r="A523" s="27">
        <v>103043250</v>
      </c>
      <c r="B523" s="91" t="s">
        <v>587</v>
      </c>
      <c r="C523" s="9">
        <v>0</v>
      </c>
    </row>
    <row r="524" ht="16.9" customHeight="1" spans="1:3">
      <c r="A524" s="27">
        <v>1030433</v>
      </c>
      <c r="B524" s="55" t="s">
        <v>588</v>
      </c>
      <c r="C524" s="12">
        <f>SUM(C525:C532)</f>
        <v>13</v>
      </c>
    </row>
    <row r="525" ht="16.9" customHeight="1" spans="1:3">
      <c r="A525" s="27">
        <v>103043302</v>
      </c>
      <c r="B525" s="91" t="s">
        <v>589</v>
      </c>
      <c r="C525" s="9">
        <v>0</v>
      </c>
    </row>
    <row r="526" ht="16.9" customHeight="1" spans="1:3">
      <c r="A526" s="27">
        <v>103043306</v>
      </c>
      <c r="B526" s="91" t="s">
        <v>590</v>
      </c>
      <c r="C526" s="9">
        <v>0</v>
      </c>
    </row>
    <row r="527" ht="16.9" customHeight="1" spans="1:3">
      <c r="A527" s="27">
        <v>103043307</v>
      </c>
      <c r="B527" s="91" t="s">
        <v>591</v>
      </c>
      <c r="C527" s="9">
        <v>0</v>
      </c>
    </row>
    <row r="528" ht="16.9" customHeight="1" spans="1:3">
      <c r="A528" s="27">
        <v>103043310</v>
      </c>
      <c r="B528" s="91" t="s">
        <v>498</v>
      </c>
      <c r="C528" s="9">
        <v>0</v>
      </c>
    </row>
    <row r="529" ht="16.9" customHeight="1" spans="1:3">
      <c r="A529" s="27">
        <v>103043311</v>
      </c>
      <c r="B529" s="91" t="s">
        <v>592</v>
      </c>
      <c r="C529" s="9">
        <v>0</v>
      </c>
    </row>
    <row r="530" ht="16.9" customHeight="1" spans="1:3">
      <c r="A530" s="27">
        <v>103043313</v>
      </c>
      <c r="B530" s="91" t="s">
        <v>593</v>
      </c>
      <c r="C530" s="9">
        <v>0</v>
      </c>
    </row>
    <row r="531" ht="16.9" customHeight="1" spans="1:3">
      <c r="A531" s="27">
        <v>103043314</v>
      </c>
      <c r="B531" s="91" t="s">
        <v>594</v>
      </c>
      <c r="C531" s="9">
        <v>0</v>
      </c>
    </row>
    <row r="532" ht="16.9" customHeight="1" spans="1:3">
      <c r="A532" s="27">
        <v>103043350</v>
      </c>
      <c r="B532" s="91" t="s">
        <v>595</v>
      </c>
      <c r="C532" s="9">
        <v>13</v>
      </c>
    </row>
    <row r="533" ht="16.9" customHeight="1" spans="1:3">
      <c r="A533" s="27">
        <v>1030434</v>
      </c>
      <c r="B533" s="55" t="s">
        <v>596</v>
      </c>
      <c r="C533" s="12">
        <f>SUM(C534:C537)</f>
        <v>0</v>
      </c>
    </row>
    <row r="534" ht="16.9" customHeight="1" spans="1:3">
      <c r="A534" s="27">
        <v>103043401</v>
      </c>
      <c r="B534" s="91" t="s">
        <v>597</v>
      </c>
      <c r="C534" s="9">
        <v>0</v>
      </c>
    </row>
    <row r="535" ht="16.9" customHeight="1" spans="1:3">
      <c r="A535" s="27">
        <v>103043402</v>
      </c>
      <c r="B535" s="91" t="s">
        <v>598</v>
      </c>
      <c r="C535" s="9">
        <v>0</v>
      </c>
    </row>
    <row r="536" ht="16.9" customHeight="1" spans="1:3">
      <c r="A536" s="27">
        <v>103043403</v>
      </c>
      <c r="B536" s="91" t="s">
        <v>599</v>
      </c>
      <c r="C536" s="9">
        <v>0</v>
      </c>
    </row>
    <row r="537" ht="16.9" customHeight="1" spans="1:3">
      <c r="A537" s="27">
        <v>103043450</v>
      </c>
      <c r="B537" s="91" t="s">
        <v>600</v>
      </c>
      <c r="C537" s="9">
        <v>0</v>
      </c>
    </row>
    <row r="538" ht="16.9" customHeight="1" spans="1:3">
      <c r="A538" s="27">
        <v>1030435</v>
      </c>
      <c r="B538" s="55" t="s">
        <v>601</v>
      </c>
      <c r="C538" s="12">
        <f>SUM(C539:C545)</f>
        <v>0</v>
      </c>
    </row>
    <row r="539" ht="16.9" customHeight="1" spans="1:3">
      <c r="A539" s="27">
        <v>103043502</v>
      </c>
      <c r="B539" s="91" t="s">
        <v>602</v>
      </c>
      <c r="C539" s="9">
        <v>0</v>
      </c>
    </row>
    <row r="540" ht="16.9" customHeight="1" spans="1:3">
      <c r="A540" s="27">
        <v>103043503</v>
      </c>
      <c r="B540" s="91" t="s">
        <v>603</v>
      </c>
      <c r="C540" s="9">
        <v>0</v>
      </c>
    </row>
    <row r="541" ht="16.9" customHeight="1" spans="1:3">
      <c r="A541" s="27">
        <v>103043504</v>
      </c>
      <c r="B541" s="91" t="s">
        <v>604</v>
      </c>
      <c r="C541" s="9">
        <v>0</v>
      </c>
    </row>
    <row r="542" ht="16.9" customHeight="1" spans="1:3">
      <c r="A542" s="27">
        <v>103043505</v>
      </c>
      <c r="B542" s="91" t="s">
        <v>605</v>
      </c>
      <c r="C542" s="9">
        <v>0</v>
      </c>
    </row>
    <row r="543" ht="16.9" customHeight="1" spans="1:3">
      <c r="A543" s="27">
        <v>103043506</v>
      </c>
      <c r="B543" s="91" t="s">
        <v>498</v>
      </c>
      <c r="C543" s="9">
        <v>0</v>
      </c>
    </row>
    <row r="544" ht="16.9" customHeight="1" spans="1:3">
      <c r="A544" s="27">
        <v>103043507</v>
      </c>
      <c r="B544" s="91" t="s">
        <v>606</v>
      </c>
      <c r="C544" s="9">
        <v>0</v>
      </c>
    </row>
    <row r="545" ht="16.9" customHeight="1" spans="1:3">
      <c r="A545" s="27">
        <v>103043550</v>
      </c>
      <c r="B545" s="91" t="s">
        <v>607</v>
      </c>
      <c r="C545" s="9">
        <v>0</v>
      </c>
    </row>
    <row r="546" ht="16.9" customHeight="1" spans="1:3">
      <c r="A546" s="27">
        <v>1030436</v>
      </c>
      <c r="B546" s="55" t="s">
        <v>608</v>
      </c>
      <c r="C546" s="12">
        <f>SUM(C547:C548)</f>
        <v>0</v>
      </c>
    </row>
    <row r="547" ht="16.9" customHeight="1" spans="1:3">
      <c r="A547" s="27">
        <v>103043604</v>
      </c>
      <c r="B547" s="91" t="s">
        <v>609</v>
      </c>
      <c r="C547" s="9">
        <v>0</v>
      </c>
    </row>
    <row r="548" ht="16.9" customHeight="1" spans="1:3">
      <c r="A548" s="27">
        <v>103043650</v>
      </c>
      <c r="B548" s="91" t="s">
        <v>610</v>
      </c>
      <c r="C548" s="9">
        <v>0</v>
      </c>
    </row>
    <row r="549" ht="16.9" customHeight="1" spans="1:3">
      <c r="A549" s="27">
        <v>1030437</v>
      </c>
      <c r="B549" s="55" t="s">
        <v>611</v>
      </c>
      <c r="C549" s="12">
        <f>SUM(C550:C551)</f>
        <v>0</v>
      </c>
    </row>
    <row r="550" ht="16.9" customHeight="1" spans="1:3">
      <c r="A550" s="27">
        <v>103043701</v>
      </c>
      <c r="B550" s="91" t="s">
        <v>612</v>
      </c>
      <c r="C550" s="9">
        <v>0</v>
      </c>
    </row>
    <row r="551" ht="16.9" customHeight="1" spans="1:3">
      <c r="A551" s="27">
        <v>103043750</v>
      </c>
      <c r="B551" s="91" t="s">
        <v>613</v>
      </c>
      <c r="C551" s="9">
        <v>0</v>
      </c>
    </row>
    <row r="552" ht="16.9" customHeight="1" spans="1:3">
      <c r="A552" s="27">
        <v>1030438</v>
      </c>
      <c r="B552" s="55" t="s">
        <v>614</v>
      </c>
      <c r="C552" s="12">
        <f>SUM(C553:C556)</f>
        <v>0</v>
      </c>
    </row>
    <row r="553" ht="16.9" customHeight="1" spans="1:3">
      <c r="A553" s="27">
        <v>103043801</v>
      </c>
      <c r="B553" s="91" t="s">
        <v>615</v>
      </c>
      <c r="C553" s="9">
        <v>0</v>
      </c>
    </row>
    <row r="554" ht="16.9" customHeight="1" spans="1:3">
      <c r="A554" s="27">
        <v>103043802</v>
      </c>
      <c r="B554" s="91" t="s">
        <v>616</v>
      </c>
      <c r="C554" s="9">
        <v>0</v>
      </c>
    </row>
    <row r="555" ht="16.9" customHeight="1" spans="1:3">
      <c r="A555" s="27">
        <v>103043803</v>
      </c>
      <c r="B555" s="91" t="s">
        <v>617</v>
      </c>
      <c r="C555" s="9">
        <v>0</v>
      </c>
    </row>
    <row r="556" ht="16.9" customHeight="1" spans="1:3">
      <c r="A556" s="27">
        <v>103043850</v>
      </c>
      <c r="B556" s="91" t="s">
        <v>618</v>
      </c>
      <c r="C556" s="9">
        <v>0</v>
      </c>
    </row>
    <row r="557" ht="16.9" customHeight="1" spans="1:3">
      <c r="A557" s="27">
        <v>1030440</v>
      </c>
      <c r="B557" s="55" t="s">
        <v>619</v>
      </c>
      <c r="C557" s="12">
        <f>SUM(C558:C559)</f>
        <v>0</v>
      </c>
    </row>
    <row r="558" ht="16.9" customHeight="1" spans="1:3">
      <c r="A558" s="27">
        <v>103044001</v>
      </c>
      <c r="B558" s="91" t="s">
        <v>498</v>
      </c>
      <c r="C558" s="9">
        <v>0</v>
      </c>
    </row>
    <row r="559" ht="16.9" customHeight="1" spans="1:3">
      <c r="A559" s="27">
        <v>103044050</v>
      </c>
      <c r="B559" s="91" t="s">
        <v>620</v>
      </c>
      <c r="C559" s="9">
        <v>0</v>
      </c>
    </row>
    <row r="560" ht="16.9" customHeight="1" spans="1:3">
      <c r="A560" s="27">
        <v>1030442</v>
      </c>
      <c r="B560" s="55" t="s">
        <v>621</v>
      </c>
      <c r="C560" s="12">
        <f>SUM(C561:C570)</f>
        <v>0</v>
      </c>
    </row>
    <row r="561" ht="16.9" customHeight="1" spans="1:3">
      <c r="A561" s="27">
        <v>103044202</v>
      </c>
      <c r="B561" s="91" t="s">
        <v>495</v>
      </c>
      <c r="C561" s="9">
        <v>0</v>
      </c>
    </row>
    <row r="562" ht="16.9" customHeight="1" spans="1:3">
      <c r="A562" s="27">
        <v>103044203</v>
      </c>
      <c r="B562" s="91" t="s">
        <v>498</v>
      </c>
      <c r="C562" s="9">
        <v>0</v>
      </c>
    </row>
    <row r="563" ht="16.9" customHeight="1" spans="1:3">
      <c r="A563" s="27">
        <v>103044205</v>
      </c>
      <c r="B563" s="91" t="s">
        <v>622</v>
      </c>
      <c r="C563" s="9">
        <v>0</v>
      </c>
    </row>
    <row r="564" ht="16.9" customHeight="1" spans="1:3">
      <c r="A564" s="27">
        <v>103044206</v>
      </c>
      <c r="B564" s="91" t="s">
        <v>623</v>
      </c>
      <c r="C564" s="9">
        <v>0</v>
      </c>
    </row>
    <row r="565" ht="16.9" customHeight="1" spans="1:3">
      <c r="A565" s="27">
        <v>103044208</v>
      </c>
      <c r="B565" s="91" t="s">
        <v>624</v>
      </c>
      <c r="C565" s="9">
        <v>0</v>
      </c>
    </row>
    <row r="566" ht="16.9" customHeight="1" spans="1:3">
      <c r="A566" s="27">
        <v>103044209</v>
      </c>
      <c r="B566" s="91" t="s">
        <v>625</v>
      </c>
      <c r="C566" s="9">
        <v>0</v>
      </c>
    </row>
    <row r="567" ht="16.9" customHeight="1" spans="1:3">
      <c r="A567" s="27">
        <v>103044210</v>
      </c>
      <c r="B567" s="91" t="s">
        <v>626</v>
      </c>
      <c r="C567" s="9">
        <v>0</v>
      </c>
    </row>
    <row r="568" ht="16.9" customHeight="1" spans="1:3">
      <c r="A568" s="27">
        <v>103044218</v>
      </c>
      <c r="B568" s="91" t="s">
        <v>627</v>
      </c>
      <c r="C568" s="9">
        <v>0</v>
      </c>
    </row>
    <row r="569" ht="16.9" customHeight="1" spans="1:3">
      <c r="A569" s="27">
        <v>103044220</v>
      </c>
      <c r="B569" s="91" t="s">
        <v>628</v>
      </c>
      <c r="C569" s="9">
        <v>0</v>
      </c>
    </row>
    <row r="570" ht="16.9" customHeight="1" spans="1:3">
      <c r="A570" s="27">
        <v>103044250</v>
      </c>
      <c r="B570" s="91" t="s">
        <v>629</v>
      </c>
      <c r="C570" s="9">
        <v>0</v>
      </c>
    </row>
    <row r="571" ht="16.9" customHeight="1" spans="1:3">
      <c r="A571" s="27">
        <v>1030443</v>
      </c>
      <c r="B571" s="55" t="s">
        <v>630</v>
      </c>
      <c r="C571" s="12">
        <f>SUM(C572:C576)</f>
        <v>0</v>
      </c>
    </row>
    <row r="572" ht="16.9" customHeight="1" spans="1:3">
      <c r="A572" s="27">
        <v>103044302</v>
      </c>
      <c r="B572" s="91" t="s">
        <v>631</v>
      </c>
      <c r="C572" s="9">
        <v>0</v>
      </c>
    </row>
    <row r="573" ht="16.9" customHeight="1" spans="1:3">
      <c r="A573" s="27">
        <v>103044306</v>
      </c>
      <c r="B573" s="91" t="s">
        <v>498</v>
      </c>
      <c r="C573" s="9">
        <v>0</v>
      </c>
    </row>
    <row r="574" ht="16.9" customHeight="1" spans="1:3">
      <c r="A574" s="27">
        <v>103044307</v>
      </c>
      <c r="B574" s="91" t="s">
        <v>632</v>
      </c>
      <c r="C574" s="9">
        <v>0</v>
      </c>
    </row>
    <row r="575" ht="16.9" customHeight="1" spans="1:3">
      <c r="A575" s="27">
        <v>103044308</v>
      </c>
      <c r="B575" s="91" t="s">
        <v>633</v>
      </c>
      <c r="C575" s="9">
        <v>0</v>
      </c>
    </row>
    <row r="576" ht="16.9" customHeight="1" spans="1:3">
      <c r="A576" s="27">
        <v>103044350</v>
      </c>
      <c r="B576" s="91" t="s">
        <v>634</v>
      </c>
      <c r="C576" s="9">
        <v>0</v>
      </c>
    </row>
    <row r="577" ht="16.9" customHeight="1" spans="1:3">
      <c r="A577" s="27">
        <v>1030444</v>
      </c>
      <c r="B577" s="55" t="s">
        <v>635</v>
      </c>
      <c r="C577" s="12">
        <f>SUM(C578:C609)</f>
        <v>0</v>
      </c>
    </row>
    <row r="578" ht="16.9" customHeight="1" spans="1:3">
      <c r="A578" s="27">
        <v>103044401</v>
      </c>
      <c r="B578" s="91" t="s">
        <v>636</v>
      </c>
      <c r="C578" s="9">
        <v>0</v>
      </c>
    </row>
    <row r="579" ht="16.9" customHeight="1" spans="1:3">
      <c r="A579" s="27">
        <v>103044402</v>
      </c>
      <c r="B579" s="91" t="s">
        <v>637</v>
      </c>
      <c r="C579" s="9">
        <v>0</v>
      </c>
    </row>
    <row r="580" ht="16.9" customHeight="1" spans="1:3">
      <c r="A580" s="27">
        <v>103044405</v>
      </c>
      <c r="B580" s="91" t="s">
        <v>638</v>
      </c>
      <c r="C580" s="9">
        <v>0</v>
      </c>
    </row>
    <row r="581" ht="16.9" customHeight="1" spans="1:3">
      <c r="A581" s="27">
        <v>103044406</v>
      </c>
      <c r="B581" s="91" t="s">
        <v>639</v>
      </c>
      <c r="C581" s="9">
        <v>0</v>
      </c>
    </row>
    <row r="582" ht="16.9" customHeight="1" spans="1:3">
      <c r="A582" s="27">
        <v>103044407</v>
      </c>
      <c r="B582" s="91" t="s">
        <v>640</v>
      </c>
      <c r="C582" s="9">
        <v>0</v>
      </c>
    </row>
    <row r="583" ht="16.9" customHeight="1" spans="1:3">
      <c r="A583" s="27">
        <v>103044408</v>
      </c>
      <c r="B583" s="91" t="s">
        <v>641</v>
      </c>
      <c r="C583" s="9">
        <v>0</v>
      </c>
    </row>
    <row r="584" ht="16.9" customHeight="1" spans="1:3">
      <c r="A584" s="27">
        <v>103044410</v>
      </c>
      <c r="B584" s="91" t="s">
        <v>642</v>
      </c>
      <c r="C584" s="9">
        <v>0</v>
      </c>
    </row>
    <row r="585" ht="16.9" customHeight="1" spans="1:3">
      <c r="A585" s="27">
        <v>103044411</v>
      </c>
      <c r="B585" s="91" t="s">
        <v>643</v>
      </c>
      <c r="C585" s="9">
        <v>0</v>
      </c>
    </row>
    <row r="586" ht="16.9" customHeight="1" spans="1:3">
      <c r="A586" s="27">
        <v>103044412</v>
      </c>
      <c r="B586" s="91" t="s">
        <v>644</v>
      </c>
      <c r="C586" s="9">
        <v>0</v>
      </c>
    </row>
    <row r="587" ht="16.9" customHeight="1" spans="1:3">
      <c r="A587" s="27">
        <v>103044413</v>
      </c>
      <c r="B587" s="91" t="s">
        <v>645</v>
      </c>
      <c r="C587" s="9">
        <v>0</v>
      </c>
    </row>
    <row r="588" ht="16.9" customHeight="1" spans="1:3">
      <c r="A588" s="27">
        <v>103044414</v>
      </c>
      <c r="B588" s="91" t="s">
        <v>646</v>
      </c>
      <c r="C588" s="9">
        <v>0</v>
      </c>
    </row>
    <row r="589" ht="16.9" customHeight="1" spans="1:3">
      <c r="A589" s="27">
        <v>103044415</v>
      </c>
      <c r="B589" s="91" t="s">
        <v>647</v>
      </c>
      <c r="C589" s="9">
        <v>0</v>
      </c>
    </row>
    <row r="590" ht="16.9" customHeight="1" spans="1:3">
      <c r="A590" s="27">
        <v>103044416</v>
      </c>
      <c r="B590" s="91" t="s">
        <v>648</v>
      </c>
      <c r="C590" s="9">
        <v>0</v>
      </c>
    </row>
    <row r="591" ht="16.9" customHeight="1" spans="1:3">
      <c r="A591" s="27">
        <v>103044418</v>
      </c>
      <c r="B591" s="91" t="s">
        <v>649</v>
      </c>
      <c r="C591" s="9">
        <v>0</v>
      </c>
    </row>
    <row r="592" ht="16.9" customHeight="1" spans="1:3">
      <c r="A592" s="27">
        <v>103044419</v>
      </c>
      <c r="B592" s="91" t="s">
        <v>650</v>
      </c>
      <c r="C592" s="9">
        <v>0</v>
      </c>
    </row>
    <row r="593" ht="16.9" customHeight="1" spans="1:3">
      <c r="A593" s="27">
        <v>103044420</v>
      </c>
      <c r="B593" s="91" t="s">
        <v>651</v>
      </c>
      <c r="C593" s="9">
        <v>0</v>
      </c>
    </row>
    <row r="594" ht="16.9" customHeight="1" spans="1:3">
      <c r="A594" s="27">
        <v>103044421</v>
      </c>
      <c r="B594" s="91" t="s">
        <v>652</v>
      </c>
      <c r="C594" s="9">
        <v>0</v>
      </c>
    </row>
    <row r="595" ht="16.9" customHeight="1" spans="1:3">
      <c r="A595" s="27">
        <v>103044422</v>
      </c>
      <c r="B595" s="91" t="s">
        <v>653</v>
      </c>
      <c r="C595" s="9">
        <v>0</v>
      </c>
    </row>
    <row r="596" ht="16.9" customHeight="1" spans="1:3">
      <c r="A596" s="27">
        <v>103044423</v>
      </c>
      <c r="B596" s="91" t="s">
        <v>654</v>
      </c>
      <c r="C596" s="9">
        <v>0</v>
      </c>
    </row>
    <row r="597" ht="16.9" customHeight="1" spans="1:3">
      <c r="A597" s="27">
        <v>103044424</v>
      </c>
      <c r="B597" s="91" t="s">
        <v>655</v>
      </c>
      <c r="C597" s="9">
        <v>0</v>
      </c>
    </row>
    <row r="598" ht="16.9" customHeight="1" spans="1:3">
      <c r="A598" s="27">
        <v>103044425</v>
      </c>
      <c r="B598" s="91" t="s">
        <v>656</v>
      </c>
      <c r="C598" s="9">
        <v>0</v>
      </c>
    </row>
    <row r="599" ht="16.9" customHeight="1" spans="1:3">
      <c r="A599" s="27">
        <v>103044426</v>
      </c>
      <c r="B599" s="91" t="s">
        <v>657</v>
      </c>
      <c r="C599" s="9">
        <v>0</v>
      </c>
    </row>
    <row r="600" ht="16.9" customHeight="1" spans="1:3">
      <c r="A600" s="27">
        <v>103044427</v>
      </c>
      <c r="B600" s="91" t="s">
        <v>658</v>
      </c>
      <c r="C600" s="9">
        <v>0</v>
      </c>
    </row>
    <row r="601" ht="16.9" customHeight="1" spans="1:3">
      <c r="A601" s="27">
        <v>103044428</v>
      </c>
      <c r="B601" s="91" t="s">
        <v>659</v>
      </c>
      <c r="C601" s="9">
        <v>0</v>
      </c>
    </row>
    <row r="602" ht="16.9" customHeight="1" spans="1:3">
      <c r="A602" s="27">
        <v>103044430</v>
      </c>
      <c r="B602" s="91" t="s">
        <v>660</v>
      </c>
      <c r="C602" s="9">
        <v>0</v>
      </c>
    </row>
    <row r="603" ht="16.9" customHeight="1" spans="1:3">
      <c r="A603" s="27">
        <v>103044431</v>
      </c>
      <c r="B603" s="91" t="s">
        <v>661</v>
      </c>
      <c r="C603" s="9">
        <v>0</v>
      </c>
    </row>
    <row r="604" ht="16.9" customHeight="1" spans="1:3">
      <c r="A604" s="27">
        <v>103044432</v>
      </c>
      <c r="B604" s="91" t="s">
        <v>662</v>
      </c>
      <c r="C604" s="9">
        <v>0</v>
      </c>
    </row>
    <row r="605" ht="16.9" customHeight="1" spans="1:3">
      <c r="A605" s="27">
        <v>103044433</v>
      </c>
      <c r="B605" s="91" t="s">
        <v>663</v>
      </c>
      <c r="C605" s="9">
        <v>0</v>
      </c>
    </row>
    <row r="606" ht="16.9" customHeight="1" spans="1:3">
      <c r="A606" s="27">
        <v>103044434</v>
      </c>
      <c r="B606" s="91" t="s">
        <v>664</v>
      </c>
      <c r="C606" s="9">
        <v>0</v>
      </c>
    </row>
    <row r="607" ht="16.9" customHeight="1" spans="1:3">
      <c r="A607" s="27">
        <v>103044435</v>
      </c>
      <c r="B607" s="91" t="s">
        <v>665</v>
      </c>
      <c r="C607" s="9">
        <v>0</v>
      </c>
    </row>
    <row r="608" ht="16.9" customHeight="1" spans="1:3">
      <c r="A608" s="27">
        <v>103044436</v>
      </c>
      <c r="B608" s="91" t="s">
        <v>666</v>
      </c>
      <c r="C608" s="9">
        <v>0</v>
      </c>
    </row>
    <row r="609" ht="16.9" customHeight="1" spans="1:3">
      <c r="A609" s="27">
        <v>103044450</v>
      </c>
      <c r="B609" s="91" t="s">
        <v>667</v>
      </c>
      <c r="C609" s="9">
        <v>0</v>
      </c>
    </row>
    <row r="610" ht="16.9" customHeight="1" spans="1:3">
      <c r="A610" s="27">
        <v>1030445</v>
      </c>
      <c r="B610" s="55" t="s">
        <v>668</v>
      </c>
      <c r="C610" s="12">
        <f>SUM(C611:C614)</f>
        <v>0</v>
      </c>
    </row>
    <row r="611" ht="16.9" customHeight="1" spans="1:3">
      <c r="A611" s="27">
        <v>103044505</v>
      </c>
      <c r="B611" s="91" t="s">
        <v>669</v>
      </c>
      <c r="C611" s="9">
        <v>0</v>
      </c>
    </row>
    <row r="612" ht="16.9" customHeight="1" spans="1:3">
      <c r="A612" s="27">
        <v>103044506</v>
      </c>
      <c r="B612" s="91" t="s">
        <v>636</v>
      </c>
      <c r="C612" s="9">
        <v>0</v>
      </c>
    </row>
    <row r="613" ht="16.9" customHeight="1" spans="1:3">
      <c r="A613" s="27">
        <v>103044507</v>
      </c>
      <c r="B613" s="91" t="s">
        <v>670</v>
      </c>
      <c r="C613" s="9">
        <v>0</v>
      </c>
    </row>
    <row r="614" ht="16.9" customHeight="1" spans="1:3">
      <c r="A614" s="27">
        <v>103044550</v>
      </c>
      <c r="B614" s="91" t="s">
        <v>671</v>
      </c>
      <c r="C614" s="9">
        <v>0</v>
      </c>
    </row>
    <row r="615" ht="16.9" customHeight="1" spans="1:3">
      <c r="A615" s="27">
        <v>1030446</v>
      </c>
      <c r="B615" s="55" t="s">
        <v>672</v>
      </c>
      <c r="C615" s="12">
        <f>SUM(C616:C621)</f>
        <v>0</v>
      </c>
    </row>
    <row r="616" ht="16.9" customHeight="1" spans="1:3">
      <c r="A616" s="27">
        <v>103044601</v>
      </c>
      <c r="B616" s="91" t="s">
        <v>673</v>
      </c>
      <c r="C616" s="9">
        <v>0</v>
      </c>
    </row>
    <row r="617" ht="16.9" customHeight="1" spans="1:3">
      <c r="A617" s="27">
        <v>103044602</v>
      </c>
      <c r="B617" s="91" t="s">
        <v>674</v>
      </c>
      <c r="C617" s="9">
        <v>0</v>
      </c>
    </row>
    <row r="618" ht="16.9" customHeight="1" spans="1:3">
      <c r="A618" s="27">
        <v>103044607</v>
      </c>
      <c r="B618" s="91" t="s">
        <v>675</v>
      </c>
      <c r="C618" s="9">
        <v>0</v>
      </c>
    </row>
    <row r="619" ht="16.9" customHeight="1" spans="1:3">
      <c r="A619" s="27">
        <v>103044608</v>
      </c>
      <c r="B619" s="91" t="s">
        <v>498</v>
      </c>
      <c r="C619" s="9">
        <v>0</v>
      </c>
    </row>
    <row r="620" ht="16.9" customHeight="1" spans="1:3">
      <c r="A620" s="27">
        <v>103044609</v>
      </c>
      <c r="B620" s="91" t="s">
        <v>676</v>
      </c>
      <c r="C620" s="9">
        <v>0</v>
      </c>
    </row>
    <row r="621" ht="16.9" customHeight="1" spans="1:3">
      <c r="A621" s="27">
        <v>103044650</v>
      </c>
      <c r="B621" s="91" t="s">
        <v>677</v>
      </c>
      <c r="C621" s="9">
        <v>0</v>
      </c>
    </row>
    <row r="622" ht="16.9" customHeight="1" spans="1:3">
      <c r="A622" s="27">
        <v>1030447</v>
      </c>
      <c r="B622" s="55" t="s">
        <v>678</v>
      </c>
      <c r="C622" s="12">
        <f>SUM(C623:C633)</f>
        <v>3</v>
      </c>
    </row>
    <row r="623" ht="16.9" customHeight="1" spans="1:3">
      <c r="A623" s="27">
        <v>103044706</v>
      </c>
      <c r="B623" s="91" t="s">
        <v>679</v>
      </c>
      <c r="C623" s="9">
        <v>0</v>
      </c>
    </row>
    <row r="624" ht="16.9" customHeight="1" spans="1:3">
      <c r="A624" s="27">
        <v>103044707</v>
      </c>
      <c r="B624" s="91" t="s">
        <v>680</v>
      </c>
      <c r="C624" s="9">
        <v>0</v>
      </c>
    </row>
    <row r="625" ht="16.9" customHeight="1" spans="1:3">
      <c r="A625" s="27">
        <v>103044708</v>
      </c>
      <c r="B625" s="91" t="s">
        <v>681</v>
      </c>
      <c r="C625" s="9">
        <v>0</v>
      </c>
    </row>
    <row r="626" ht="16.9" customHeight="1" spans="1:3">
      <c r="A626" s="27">
        <v>103044709</v>
      </c>
      <c r="B626" s="91" t="s">
        <v>682</v>
      </c>
      <c r="C626" s="9">
        <v>0</v>
      </c>
    </row>
    <row r="627" ht="16.9" customHeight="1" spans="1:3">
      <c r="A627" s="27">
        <v>103044710</v>
      </c>
      <c r="B627" s="91" t="s">
        <v>683</v>
      </c>
      <c r="C627" s="9">
        <v>0</v>
      </c>
    </row>
    <row r="628" ht="16.9" customHeight="1" spans="1:3">
      <c r="A628" s="27">
        <v>103044711</v>
      </c>
      <c r="B628" s="91" t="s">
        <v>684</v>
      </c>
      <c r="C628" s="9">
        <v>0</v>
      </c>
    </row>
    <row r="629" ht="16.9" customHeight="1" spans="1:3">
      <c r="A629" s="27">
        <v>103044712</v>
      </c>
      <c r="B629" s="91" t="s">
        <v>685</v>
      </c>
      <c r="C629" s="9">
        <v>0</v>
      </c>
    </row>
    <row r="630" ht="16.9" customHeight="1" spans="1:3">
      <c r="A630" s="27">
        <v>103044713</v>
      </c>
      <c r="B630" s="91" t="s">
        <v>498</v>
      </c>
      <c r="C630" s="9">
        <v>0</v>
      </c>
    </row>
    <row r="631" ht="16.9" customHeight="1" spans="1:3">
      <c r="A631" s="27">
        <v>103044715</v>
      </c>
      <c r="B631" s="91" t="s">
        <v>686</v>
      </c>
      <c r="C631" s="9">
        <v>0</v>
      </c>
    </row>
    <row r="632" ht="16.9" customHeight="1" spans="1:3">
      <c r="A632" s="27">
        <v>103044730</v>
      </c>
      <c r="B632" s="91" t="s">
        <v>687</v>
      </c>
      <c r="C632" s="9">
        <v>0</v>
      </c>
    </row>
    <row r="633" ht="16.9" customHeight="1" spans="1:3">
      <c r="A633" s="27">
        <v>103044750</v>
      </c>
      <c r="B633" s="91" t="s">
        <v>688</v>
      </c>
      <c r="C633" s="9">
        <v>3</v>
      </c>
    </row>
    <row r="634" ht="16.9" customHeight="1" spans="1:3">
      <c r="A634" s="27">
        <v>1030448</v>
      </c>
      <c r="B634" s="55" t="s">
        <v>689</v>
      </c>
      <c r="C634" s="12">
        <f>SUM(C635:C644)</f>
        <v>0</v>
      </c>
    </row>
    <row r="635" ht="16.9" customHeight="1" spans="1:3">
      <c r="A635" s="27">
        <v>103044801</v>
      </c>
      <c r="B635" s="91" t="s">
        <v>690</v>
      </c>
      <c r="C635" s="9">
        <v>0</v>
      </c>
    </row>
    <row r="636" ht="16.9" customHeight="1" spans="1:3">
      <c r="A636" s="27">
        <v>103044802</v>
      </c>
      <c r="B636" s="91" t="s">
        <v>691</v>
      </c>
      <c r="C636" s="9">
        <v>0</v>
      </c>
    </row>
    <row r="637" ht="16.9" customHeight="1" spans="1:3">
      <c r="A637" s="27">
        <v>103044803</v>
      </c>
      <c r="B637" s="91" t="s">
        <v>692</v>
      </c>
      <c r="C637" s="9">
        <v>0</v>
      </c>
    </row>
    <row r="638" ht="16.9" customHeight="1" spans="1:3">
      <c r="A638" s="27">
        <v>103044804</v>
      </c>
      <c r="B638" s="91" t="s">
        <v>693</v>
      </c>
      <c r="C638" s="9">
        <v>0</v>
      </c>
    </row>
    <row r="639" ht="16.9" customHeight="1" spans="1:3">
      <c r="A639" s="27">
        <v>103044805</v>
      </c>
      <c r="B639" s="91" t="s">
        <v>694</v>
      </c>
      <c r="C639" s="9">
        <v>0</v>
      </c>
    </row>
    <row r="640" ht="16.9" customHeight="1" spans="1:3">
      <c r="A640" s="27">
        <v>103044806</v>
      </c>
      <c r="B640" s="91" t="s">
        <v>695</v>
      </c>
      <c r="C640" s="9">
        <v>0</v>
      </c>
    </row>
    <row r="641" ht="16.9" customHeight="1" spans="1:3">
      <c r="A641" s="27">
        <v>103044807</v>
      </c>
      <c r="B641" s="91" t="s">
        <v>696</v>
      </c>
      <c r="C641" s="9">
        <v>0</v>
      </c>
    </row>
    <row r="642" ht="16.9" customHeight="1" spans="1:3">
      <c r="A642" s="27">
        <v>103044808</v>
      </c>
      <c r="B642" s="91" t="s">
        <v>697</v>
      </c>
      <c r="C642" s="9">
        <v>0</v>
      </c>
    </row>
    <row r="643" ht="16.9" customHeight="1" spans="1:3">
      <c r="A643" s="27">
        <v>103044809</v>
      </c>
      <c r="B643" s="91" t="s">
        <v>698</v>
      </c>
      <c r="C643" s="9">
        <v>0</v>
      </c>
    </row>
    <row r="644" ht="16.9" customHeight="1" spans="1:3">
      <c r="A644" s="27">
        <v>103044850</v>
      </c>
      <c r="B644" s="91" t="s">
        <v>699</v>
      </c>
      <c r="C644" s="9">
        <v>0</v>
      </c>
    </row>
    <row r="645" ht="16.9" customHeight="1" spans="1:3">
      <c r="A645" s="27">
        <v>1030449</v>
      </c>
      <c r="B645" s="55" t="s">
        <v>700</v>
      </c>
      <c r="C645" s="12">
        <f>SUM(C646:C651)</f>
        <v>1</v>
      </c>
    </row>
    <row r="646" ht="16.9" customHeight="1" spans="1:3">
      <c r="A646" s="27">
        <v>103044901</v>
      </c>
      <c r="B646" s="91" t="s">
        <v>701</v>
      </c>
      <c r="C646" s="9">
        <v>1</v>
      </c>
    </row>
    <row r="647" ht="16.9" customHeight="1" spans="1:3">
      <c r="A647" s="27">
        <v>103044902</v>
      </c>
      <c r="B647" s="91" t="s">
        <v>702</v>
      </c>
      <c r="C647" s="9">
        <v>0</v>
      </c>
    </row>
    <row r="648" ht="16.9" customHeight="1" spans="1:3">
      <c r="A648" s="27">
        <v>103044905</v>
      </c>
      <c r="B648" s="91" t="s">
        <v>558</v>
      </c>
      <c r="C648" s="9">
        <v>0</v>
      </c>
    </row>
    <row r="649" ht="16.9" customHeight="1" spans="1:3">
      <c r="A649" s="27">
        <v>103044907</v>
      </c>
      <c r="B649" s="91" t="s">
        <v>557</v>
      </c>
      <c r="C649" s="9">
        <v>0</v>
      </c>
    </row>
    <row r="650" ht="16.9" customHeight="1" spans="1:3">
      <c r="A650" s="27">
        <v>103044908</v>
      </c>
      <c r="B650" s="91" t="s">
        <v>703</v>
      </c>
      <c r="C650" s="9">
        <v>0</v>
      </c>
    </row>
    <row r="651" ht="16.9" customHeight="1" spans="1:3">
      <c r="A651" s="27">
        <v>103044950</v>
      </c>
      <c r="B651" s="91" t="s">
        <v>704</v>
      </c>
      <c r="C651" s="9">
        <v>0</v>
      </c>
    </row>
    <row r="652" ht="16.9" customHeight="1" spans="1:3">
      <c r="A652" s="27">
        <v>1030450</v>
      </c>
      <c r="B652" s="55" t="s">
        <v>705</v>
      </c>
      <c r="C652" s="12">
        <f>SUM(C653:C655)</f>
        <v>0</v>
      </c>
    </row>
    <row r="653" ht="16.9" customHeight="1" spans="1:3">
      <c r="A653" s="27">
        <v>103045002</v>
      </c>
      <c r="B653" s="91" t="s">
        <v>706</v>
      </c>
      <c r="C653" s="9">
        <v>0</v>
      </c>
    </row>
    <row r="654" ht="16.9" customHeight="1" spans="1:3">
      <c r="A654" s="27">
        <v>103045004</v>
      </c>
      <c r="B654" s="91" t="s">
        <v>498</v>
      </c>
      <c r="C654" s="9">
        <v>0</v>
      </c>
    </row>
    <row r="655" ht="16.9" customHeight="1" spans="1:3">
      <c r="A655" s="27">
        <v>103045050</v>
      </c>
      <c r="B655" s="91" t="s">
        <v>707</v>
      </c>
      <c r="C655" s="9">
        <v>0</v>
      </c>
    </row>
    <row r="656" ht="16.9" customHeight="1" spans="1:3">
      <c r="A656" s="27">
        <v>1030451</v>
      </c>
      <c r="B656" s="55" t="s">
        <v>708</v>
      </c>
      <c r="C656" s="12">
        <f>SUM(C657:C660)</f>
        <v>0</v>
      </c>
    </row>
    <row r="657" ht="16.9" customHeight="1" spans="1:3">
      <c r="A657" s="27">
        <v>103045101</v>
      </c>
      <c r="B657" s="91" t="s">
        <v>709</v>
      </c>
      <c r="C657" s="9">
        <v>0</v>
      </c>
    </row>
    <row r="658" ht="16.9" customHeight="1" spans="1:3">
      <c r="A658" s="27">
        <v>103045102</v>
      </c>
      <c r="B658" s="91" t="s">
        <v>710</v>
      </c>
      <c r="C658" s="9">
        <v>0</v>
      </c>
    </row>
    <row r="659" ht="16.9" customHeight="1" spans="1:3">
      <c r="A659" s="27">
        <v>103045103</v>
      </c>
      <c r="B659" s="91" t="s">
        <v>711</v>
      </c>
      <c r="C659" s="9">
        <v>0</v>
      </c>
    </row>
    <row r="660" ht="16.9" customHeight="1" spans="1:3">
      <c r="A660" s="27">
        <v>103045150</v>
      </c>
      <c r="B660" s="91" t="s">
        <v>712</v>
      </c>
      <c r="C660" s="9">
        <v>0</v>
      </c>
    </row>
    <row r="661" ht="16.9" customHeight="1" spans="1:3">
      <c r="A661" s="27">
        <v>1030452</v>
      </c>
      <c r="B661" s="55" t="s">
        <v>713</v>
      </c>
      <c r="C661" s="12">
        <f>SUM(C662:C664)</f>
        <v>0</v>
      </c>
    </row>
    <row r="662" ht="16.9" customHeight="1" spans="1:3">
      <c r="A662" s="27">
        <v>103045201</v>
      </c>
      <c r="B662" s="91" t="s">
        <v>714</v>
      </c>
      <c r="C662" s="9">
        <v>0</v>
      </c>
    </row>
    <row r="663" ht="16.9" customHeight="1" spans="1:3">
      <c r="A663" s="27">
        <v>103045202</v>
      </c>
      <c r="B663" s="91" t="s">
        <v>715</v>
      </c>
      <c r="C663" s="9">
        <v>0</v>
      </c>
    </row>
    <row r="664" ht="16.9" customHeight="1" spans="1:3">
      <c r="A664" s="27">
        <v>103045250</v>
      </c>
      <c r="B664" s="91" t="s">
        <v>716</v>
      </c>
      <c r="C664" s="9">
        <v>0</v>
      </c>
    </row>
    <row r="665" ht="16.9" customHeight="1" spans="1:3">
      <c r="A665" s="27">
        <v>1030453</v>
      </c>
      <c r="B665" s="55" t="s">
        <v>717</v>
      </c>
      <c r="C665" s="12">
        <f>SUM(C666:C668)</f>
        <v>0</v>
      </c>
    </row>
    <row r="666" ht="16.9" customHeight="1" spans="1:3">
      <c r="A666" s="27">
        <v>103045301</v>
      </c>
      <c r="B666" s="91" t="s">
        <v>718</v>
      </c>
      <c r="C666" s="9">
        <v>0</v>
      </c>
    </row>
    <row r="667" ht="16.9" customHeight="1" spans="1:3">
      <c r="A667" s="27">
        <v>103045302</v>
      </c>
      <c r="B667" s="91" t="s">
        <v>498</v>
      </c>
      <c r="C667" s="9">
        <v>0</v>
      </c>
    </row>
    <row r="668" ht="16.9" customHeight="1" spans="1:3">
      <c r="A668" s="27">
        <v>103045350</v>
      </c>
      <c r="B668" s="91" t="s">
        <v>719</v>
      </c>
      <c r="C668" s="9">
        <v>0</v>
      </c>
    </row>
    <row r="669" ht="16.9" customHeight="1" spans="1:3">
      <c r="A669" s="27">
        <v>1030454</v>
      </c>
      <c r="B669" s="55" t="s">
        <v>720</v>
      </c>
      <c r="C669" s="12">
        <f>C670</f>
        <v>0</v>
      </c>
    </row>
    <row r="670" ht="16.9" customHeight="1" spans="1:3">
      <c r="A670" s="27">
        <v>103045450</v>
      </c>
      <c r="B670" s="91" t="s">
        <v>721</v>
      </c>
      <c r="C670" s="9">
        <v>0</v>
      </c>
    </row>
    <row r="671" ht="16.9" customHeight="1" spans="1:3">
      <c r="A671" s="27">
        <v>1030455</v>
      </c>
      <c r="B671" s="55" t="s">
        <v>722</v>
      </c>
      <c r="C671" s="12">
        <f>SUM(C672:C673)</f>
        <v>0</v>
      </c>
    </row>
    <row r="672" ht="16.9" customHeight="1" spans="1:3">
      <c r="A672" s="27">
        <v>103045501</v>
      </c>
      <c r="B672" s="91" t="s">
        <v>723</v>
      </c>
      <c r="C672" s="9">
        <v>0</v>
      </c>
    </row>
    <row r="673" ht="16.9" customHeight="1" spans="1:3">
      <c r="A673" s="27">
        <v>103045550</v>
      </c>
      <c r="B673" s="91" t="s">
        <v>724</v>
      </c>
      <c r="C673" s="9">
        <v>0</v>
      </c>
    </row>
    <row r="674" ht="16.9" customHeight="1" spans="1:3">
      <c r="A674" s="27">
        <v>1030456</v>
      </c>
      <c r="B674" s="55" t="s">
        <v>725</v>
      </c>
      <c r="C674" s="12">
        <f>C675</f>
        <v>0</v>
      </c>
    </row>
    <row r="675" ht="16.9" customHeight="1" spans="1:3">
      <c r="A675" s="27">
        <v>103045650</v>
      </c>
      <c r="B675" s="91" t="s">
        <v>726</v>
      </c>
      <c r="C675" s="9">
        <v>0</v>
      </c>
    </row>
    <row r="676" ht="16.9" customHeight="1" spans="1:3">
      <c r="A676" s="27">
        <v>1030457</v>
      </c>
      <c r="B676" s="55" t="s">
        <v>727</v>
      </c>
      <c r="C676" s="12">
        <f>C677</f>
        <v>0</v>
      </c>
    </row>
    <row r="677" ht="16.9" customHeight="1" spans="1:3">
      <c r="A677" s="27">
        <v>103045750</v>
      </c>
      <c r="B677" s="91" t="s">
        <v>728</v>
      </c>
      <c r="C677" s="9">
        <v>0</v>
      </c>
    </row>
    <row r="678" ht="16.9" customHeight="1" spans="1:3">
      <c r="A678" s="27">
        <v>1030458</v>
      </c>
      <c r="B678" s="55" t="s">
        <v>729</v>
      </c>
      <c r="C678" s="12">
        <f>SUM(C679:C682)</f>
        <v>0</v>
      </c>
    </row>
    <row r="679" ht="16.9" customHeight="1" spans="1:3">
      <c r="A679" s="27">
        <v>103045801</v>
      </c>
      <c r="B679" s="91" t="s">
        <v>556</v>
      </c>
      <c r="C679" s="9">
        <v>0</v>
      </c>
    </row>
    <row r="680" ht="16.9" customHeight="1" spans="1:3">
      <c r="A680" s="27">
        <v>103045802</v>
      </c>
      <c r="B680" s="91" t="s">
        <v>557</v>
      </c>
      <c r="C680" s="9">
        <v>0</v>
      </c>
    </row>
    <row r="681" ht="16.9" customHeight="1" spans="1:3">
      <c r="A681" s="27">
        <v>103045803</v>
      </c>
      <c r="B681" s="91" t="s">
        <v>730</v>
      </c>
      <c r="C681" s="9">
        <v>0</v>
      </c>
    </row>
    <row r="682" ht="16.9" customHeight="1" spans="1:3">
      <c r="A682" s="27">
        <v>103045850</v>
      </c>
      <c r="B682" s="91" t="s">
        <v>731</v>
      </c>
      <c r="C682" s="9">
        <v>0</v>
      </c>
    </row>
    <row r="683" ht="16.9" customHeight="1" spans="1:3">
      <c r="A683" s="27">
        <v>1030459</v>
      </c>
      <c r="B683" s="55" t="s">
        <v>732</v>
      </c>
      <c r="C683" s="12">
        <f>SUM(C684:C685)</f>
        <v>0</v>
      </c>
    </row>
    <row r="684" ht="16.9" customHeight="1" spans="1:3">
      <c r="A684" s="27">
        <v>103045901</v>
      </c>
      <c r="B684" s="91" t="s">
        <v>733</v>
      </c>
      <c r="C684" s="9">
        <v>0</v>
      </c>
    </row>
    <row r="685" ht="16.9" customHeight="1" spans="1:3">
      <c r="A685" s="27">
        <v>103045950</v>
      </c>
      <c r="B685" s="91" t="s">
        <v>734</v>
      </c>
      <c r="C685" s="9">
        <v>0</v>
      </c>
    </row>
    <row r="686" ht="16.9" customHeight="1" spans="1:3">
      <c r="A686" s="27">
        <v>1030460</v>
      </c>
      <c r="B686" s="55" t="s">
        <v>735</v>
      </c>
      <c r="C686" s="12">
        <f>C687</f>
        <v>0</v>
      </c>
    </row>
    <row r="687" ht="16.9" customHeight="1" spans="1:3">
      <c r="A687" s="27">
        <v>103046050</v>
      </c>
      <c r="B687" s="91" t="s">
        <v>736</v>
      </c>
      <c r="C687" s="9">
        <v>0</v>
      </c>
    </row>
    <row r="688" ht="16.9" customHeight="1" spans="1:3">
      <c r="A688" s="27">
        <v>1030461</v>
      </c>
      <c r="B688" s="55" t="s">
        <v>737</v>
      </c>
      <c r="C688" s="12">
        <f>SUM(C689:C690)</f>
        <v>0</v>
      </c>
    </row>
    <row r="689" ht="16.9" customHeight="1" spans="1:3">
      <c r="A689" s="27">
        <v>103046101</v>
      </c>
      <c r="B689" s="91" t="s">
        <v>498</v>
      </c>
      <c r="C689" s="9">
        <v>0</v>
      </c>
    </row>
    <row r="690" ht="16.9" customHeight="1" spans="1:3">
      <c r="A690" s="27">
        <v>103046150</v>
      </c>
      <c r="B690" s="91" t="s">
        <v>738</v>
      </c>
      <c r="C690" s="9">
        <v>0</v>
      </c>
    </row>
    <row r="691" ht="16.9" customHeight="1" spans="1:3">
      <c r="A691" s="27">
        <v>1030499</v>
      </c>
      <c r="B691" s="55" t="s">
        <v>739</v>
      </c>
      <c r="C691" s="12">
        <f>C692</f>
        <v>0</v>
      </c>
    </row>
    <row r="692" ht="16.9" customHeight="1" spans="1:3">
      <c r="A692" s="27">
        <v>103049950</v>
      </c>
      <c r="B692" s="91" t="s">
        <v>740</v>
      </c>
      <c r="C692" s="9">
        <v>0</v>
      </c>
    </row>
    <row r="693" ht="16.9" customHeight="1" spans="1:3">
      <c r="A693" s="27">
        <v>10305</v>
      </c>
      <c r="B693" s="55" t="s">
        <v>741</v>
      </c>
      <c r="C693" s="12">
        <f>SUM(C694,C718,C724:C725)</f>
        <v>213</v>
      </c>
    </row>
    <row r="694" ht="16.9" customHeight="1" spans="1:3">
      <c r="A694" s="27">
        <v>1030501</v>
      </c>
      <c r="B694" s="55" t="s">
        <v>742</v>
      </c>
      <c r="C694" s="12">
        <f>SUM(C695:C717)</f>
        <v>213</v>
      </c>
    </row>
    <row r="695" ht="16.9" customHeight="1" spans="1:3">
      <c r="A695" s="27">
        <v>103050101</v>
      </c>
      <c r="B695" s="91" t="s">
        <v>743</v>
      </c>
      <c r="C695" s="9">
        <v>0</v>
      </c>
    </row>
    <row r="696" ht="16.9" customHeight="1" spans="1:3">
      <c r="A696" s="27">
        <v>103050102</v>
      </c>
      <c r="B696" s="91" t="s">
        <v>744</v>
      </c>
      <c r="C696" s="9">
        <v>0</v>
      </c>
    </row>
    <row r="697" ht="16.9" customHeight="1" spans="1:3">
      <c r="A697" s="27">
        <v>103050103</v>
      </c>
      <c r="B697" s="91" t="s">
        <v>745</v>
      </c>
      <c r="C697" s="9">
        <v>0</v>
      </c>
    </row>
    <row r="698" ht="16.9" customHeight="1" spans="1:3">
      <c r="A698" s="27">
        <v>103050104</v>
      </c>
      <c r="B698" s="91" t="s">
        <v>746</v>
      </c>
      <c r="C698" s="9">
        <v>0</v>
      </c>
    </row>
    <row r="699" ht="16.9" customHeight="1" spans="1:3">
      <c r="A699" s="27">
        <v>103050105</v>
      </c>
      <c r="B699" s="91" t="s">
        <v>747</v>
      </c>
      <c r="C699" s="9">
        <v>0</v>
      </c>
    </row>
    <row r="700" ht="16.9" customHeight="1" spans="1:3">
      <c r="A700" s="27">
        <v>103050106</v>
      </c>
      <c r="B700" s="91" t="s">
        <v>748</v>
      </c>
      <c r="C700" s="9">
        <v>0</v>
      </c>
    </row>
    <row r="701" ht="16.9" customHeight="1" spans="1:3">
      <c r="A701" s="27">
        <v>103050107</v>
      </c>
      <c r="B701" s="91" t="s">
        <v>749</v>
      </c>
      <c r="C701" s="9">
        <v>0</v>
      </c>
    </row>
    <row r="702" ht="16.9" customHeight="1" spans="1:3">
      <c r="A702" s="27">
        <v>103050108</v>
      </c>
      <c r="B702" s="91" t="s">
        <v>750</v>
      </c>
      <c r="C702" s="9">
        <v>0</v>
      </c>
    </row>
    <row r="703" ht="16.9" customHeight="1" spans="1:3">
      <c r="A703" s="27">
        <v>103050109</v>
      </c>
      <c r="B703" s="91" t="s">
        <v>751</v>
      </c>
      <c r="C703" s="9">
        <v>0</v>
      </c>
    </row>
    <row r="704" ht="16.9" customHeight="1" spans="1:3">
      <c r="A704" s="27">
        <v>103050110</v>
      </c>
      <c r="B704" s="91" t="s">
        <v>752</v>
      </c>
      <c r="C704" s="9">
        <v>0</v>
      </c>
    </row>
    <row r="705" ht="16.9" customHeight="1" spans="1:3">
      <c r="A705" s="27">
        <v>103050111</v>
      </c>
      <c r="B705" s="91" t="s">
        <v>753</v>
      </c>
      <c r="C705" s="9">
        <v>0</v>
      </c>
    </row>
    <row r="706" ht="16.9" customHeight="1" spans="1:3">
      <c r="A706" s="27">
        <v>103050112</v>
      </c>
      <c r="B706" s="91" t="s">
        <v>754</v>
      </c>
      <c r="C706" s="9">
        <v>0</v>
      </c>
    </row>
    <row r="707" ht="16.9" customHeight="1" spans="1:3">
      <c r="A707" s="27">
        <v>103050113</v>
      </c>
      <c r="B707" s="91" t="s">
        <v>755</v>
      </c>
      <c r="C707" s="9">
        <v>0</v>
      </c>
    </row>
    <row r="708" ht="16.9" customHeight="1" spans="1:3">
      <c r="A708" s="27">
        <v>103050114</v>
      </c>
      <c r="B708" s="91" t="s">
        <v>756</v>
      </c>
      <c r="C708" s="9">
        <v>0</v>
      </c>
    </row>
    <row r="709" ht="16.9" customHeight="1" spans="1:3">
      <c r="A709" s="27">
        <v>103050115</v>
      </c>
      <c r="B709" s="91" t="s">
        <v>757</v>
      </c>
      <c r="C709" s="9">
        <v>0</v>
      </c>
    </row>
    <row r="710" ht="16.9" customHeight="1" spans="1:3">
      <c r="A710" s="27">
        <v>103050116</v>
      </c>
      <c r="B710" s="91" t="s">
        <v>758</v>
      </c>
      <c r="C710" s="9">
        <v>0</v>
      </c>
    </row>
    <row r="711" ht="16.9" customHeight="1" spans="1:3">
      <c r="A711" s="27">
        <v>103050117</v>
      </c>
      <c r="B711" s="91" t="s">
        <v>759</v>
      </c>
      <c r="C711" s="9">
        <v>0</v>
      </c>
    </row>
    <row r="712" ht="16.9" customHeight="1" spans="1:3">
      <c r="A712" s="27">
        <v>103050118</v>
      </c>
      <c r="B712" s="91" t="s">
        <v>760</v>
      </c>
      <c r="C712" s="9">
        <v>0</v>
      </c>
    </row>
    <row r="713" ht="16.9" customHeight="1" spans="1:3">
      <c r="A713" s="27">
        <v>103050119</v>
      </c>
      <c r="B713" s="91" t="s">
        <v>761</v>
      </c>
      <c r="C713" s="9">
        <v>0</v>
      </c>
    </row>
    <row r="714" ht="16.9" customHeight="1" spans="1:3">
      <c r="A714" s="27">
        <v>103050120</v>
      </c>
      <c r="B714" s="91" t="s">
        <v>762</v>
      </c>
      <c r="C714" s="9">
        <v>0</v>
      </c>
    </row>
    <row r="715" ht="16.9" customHeight="1" spans="1:3">
      <c r="A715" s="27">
        <v>103050121</v>
      </c>
      <c r="B715" s="91" t="s">
        <v>763</v>
      </c>
      <c r="C715" s="9">
        <v>0</v>
      </c>
    </row>
    <row r="716" ht="16.9" customHeight="1" spans="1:3">
      <c r="A716" s="27">
        <v>103050122</v>
      </c>
      <c r="B716" s="91" t="s">
        <v>764</v>
      </c>
      <c r="C716" s="9">
        <v>0</v>
      </c>
    </row>
    <row r="717" ht="16.9" customHeight="1" spans="1:3">
      <c r="A717" s="27">
        <v>103050199</v>
      </c>
      <c r="B717" s="91" t="s">
        <v>765</v>
      </c>
      <c r="C717" s="9">
        <v>213</v>
      </c>
    </row>
    <row r="718" ht="16.9" customHeight="1" spans="1:3">
      <c r="A718" s="27">
        <v>1030502</v>
      </c>
      <c r="B718" s="55" t="s">
        <v>766</v>
      </c>
      <c r="C718" s="12">
        <f>SUM(C719:C723)</f>
        <v>0</v>
      </c>
    </row>
    <row r="719" ht="16.9" customHeight="1" spans="1:3">
      <c r="A719" s="27">
        <v>103050201</v>
      </c>
      <c r="B719" s="91" t="s">
        <v>767</v>
      </c>
      <c r="C719" s="9">
        <v>0</v>
      </c>
    </row>
    <row r="720" ht="16.9" customHeight="1" spans="1:3">
      <c r="A720" s="27">
        <v>103050202</v>
      </c>
      <c r="B720" s="91" t="s">
        <v>768</v>
      </c>
      <c r="C720" s="9">
        <v>0</v>
      </c>
    </row>
    <row r="721" ht="16.9" customHeight="1" spans="1:3">
      <c r="A721" s="27">
        <v>103050203</v>
      </c>
      <c r="B721" s="91" t="s">
        <v>769</v>
      </c>
      <c r="C721" s="9">
        <v>0</v>
      </c>
    </row>
    <row r="722" ht="16.9" customHeight="1" spans="1:3">
      <c r="A722" s="27">
        <v>103050204</v>
      </c>
      <c r="B722" s="91" t="s">
        <v>770</v>
      </c>
      <c r="C722" s="9">
        <v>0</v>
      </c>
    </row>
    <row r="723" ht="16.9" customHeight="1" spans="1:3">
      <c r="A723" s="27">
        <v>103050299</v>
      </c>
      <c r="B723" s="91" t="s">
        <v>771</v>
      </c>
      <c r="C723" s="9">
        <v>0</v>
      </c>
    </row>
    <row r="724" ht="16.9" customHeight="1" spans="1:3">
      <c r="A724" s="27">
        <v>1030503</v>
      </c>
      <c r="B724" s="55" t="s">
        <v>772</v>
      </c>
      <c r="C724" s="9">
        <v>0</v>
      </c>
    </row>
    <row r="725" ht="16.9" customHeight="1" spans="1:3">
      <c r="A725" s="27">
        <v>1030509</v>
      </c>
      <c r="B725" s="55" t="s">
        <v>773</v>
      </c>
      <c r="C725" s="9">
        <v>0</v>
      </c>
    </row>
    <row r="726" ht="16.9" customHeight="1" spans="1:3">
      <c r="A726" s="27">
        <v>10306</v>
      </c>
      <c r="B726" s="55" t="s">
        <v>774</v>
      </c>
      <c r="C726" s="12">
        <f>SUM(C727,C731,C734,C736,C738,C739,C743)</f>
        <v>0</v>
      </c>
    </row>
    <row r="727" ht="16.9" customHeight="1" spans="1:3">
      <c r="A727" s="27">
        <v>1030601</v>
      </c>
      <c r="B727" s="46" t="s">
        <v>775</v>
      </c>
      <c r="C727" s="12">
        <f>SUM(C728:C730)</f>
        <v>0</v>
      </c>
    </row>
    <row r="728" ht="16.9" customHeight="1" spans="1:3">
      <c r="A728" s="27">
        <v>103060101</v>
      </c>
      <c r="B728" s="27" t="s">
        <v>776</v>
      </c>
      <c r="C728" s="9">
        <v>0</v>
      </c>
    </row>
    <row r="729" ht="16.9" customHeight="1" spans="1:3">
      <c r="A729" s="27">
        <v>103060102</v>
      </c>
      <c r="B729" s="27" t="s">
        <v>777</v>
      </c>
      <c r="C729" s="9">
        <v>0</v>
      </c>
    </row>
    <row r="730" ht="16.9" customHeight="1" spans="1:3">
      <c r="A730" s="27">
        <v>103060199</v>
      </c>
      <c r="B730" s="91" t="s">
        <v>778</v>
      </c>
      <c r="C730" s="9">
        <v>0</v>
      </c>
    </row>
    <row r="731" ht="16.9" customHeight="1" spans="1:3">
      <c r="A731" s="27">
        <v>1030602</v>
      </c>
      <c r="B731" s="55" t="s">
        <v>779</v>
      </c>
      <c r="C731" s="12">
        <f>SUM(C732:C733)</f>
        <v>0</v>
      </c>
    </row>
    <row r="732" ht="16.9" customHeight="1" spans="1:3">
      <c r="A732" s="27">
        <v>103060201</v>
      </c>
      <c r="B732" s="91" t="s">
        <v>780</v>
      </c>
      <c r="C732" s="9">
        <v>0</v>
      </c>
    </row>
    <row r="733" ht="16.9" customHeight="1" spans="1:3">
      <c r="A733" s="27">
        <v>103060299</v>
      </c>
      <c r="B733" s="91" t="s">
        <v>781</v>
      </c>
      <c r="C733" s="9">
        <v>0</v>
      </c>
    </row>
    <row r="734" ht="16.9" customHeight="1" spans="1:3">
      <c r="A734" s="27">
        <v>1030603</v>
      </c>
      <c r="B734" s="55" t="s">
        <v>782</v>
      </c>
      <c r="C734" s="12">
        <f>C735</f>
        <v>0</v>
      </c>
    </row>
    <row r="735" ht="16.9" customHeight="1" spans="1:3">
      <c r="A735" s="27">
        <v>103060399</v>
      </c>
      <c r="B735" s="91" t="s">
        <v>783</v>
      </c>
      <c r="C735" s="9">
        <v>0</v>
      </c>
    </row>
    <row r="736" ht="16.9" customHeight="1" spans="1:3">
      <c r="A736" s="27">
        <v>1030604</v>
      </c>
      <c r="B736" s="55" t="s">
        <v>784</v>
      </c>
      <c r="C736" s="12">
        <f>C737</f>
        <v>0</v>
      </c>
    </row>
    <row r="737" ht="16.9" customHeight="1" spans="1:3">
      <c r="A737" s="27">
        <v>103060499</v>
      </c>
      <c r="B737" s="91" t="s">
        <v>785</v>
      </c>
      <c r="C737" s="9">
        <v>0</v>
      </c>
    </row>
    <row r="738" ht="16.9" customHeight="1" spans="1:3">
      <c r="A738" s="27">
        <v>1030605</v>
      </c>
      <c r="B738" s="55" t="s">
        <v>786</v>
      </c>
      <c r="C738" s="9">
        <v>0</v>
      </c>
    </row>
    <row r="739" ht="16.9" customHeight="1" spans="1:3">
      <c r="A739" s="27">
        <v>1030606</v>
      </c>
      <c r="B739" s="55" t="s">
        <v>787</v>
      </c>
      <c r="C739" s="12">
        <f>SUM(C740:C742)</f>
        <v>0</v>
      </c>
    </row>
    <row r="740" ht="16.9" customHeight="1" spans="1:3">
      <c r="A740" s="27">
        <v>103060601</v>
      </c>
      <c r="B740" s="91" t="s">
        <v>788</v>
      </c>
      <c r="C740" s="9">
        <v>0</v>
      </c>
    </row>
    <row r="741" ht="16.9" customHeight="1" spans="1:3">
      <c r="A741" s="27">
        <v>103060602</v>
      </c>
      <c r="B741" s="91" t="s">
        <v>789</v>
      </c>
      <c r="C741" s="9">
        <v>0</v>
      </c>
    </row>
    <row r="742" ht="16.9" customHeight="1" spans="1:3">
      <c r="A742" s="27">
        <v>103060699</v>
      </c>
      <c r="B742" s="91" t="s">
        <v>790</v>
      </c>
      <c r="C742" s="9">
        <v>0</v>
      </c>
    </row>
    <row r="743" ht="16.9" customHeight="1" spans="1:3">
      <c r="A743" s="27">
        <v>1030699</v>
      </c>
      <c r="B743" s="55" t="s">
        <v>791</v>
      </c>
      <c r="C743" s="9">
        <v>0</v>
      </c>
    </row>
    <row r="744" ht="16.9" customHeight="1" spans="1:3">
      <c r="A744" s="27">
        <v>10307</v>
      </c>
      <c r="B744" s="55" t="s">
        <v>792</v>
      </c>
      <c r="C744" s="12">
        <f>SUM(C745,C748,C755:C757,C762,C767:C768,C771,C772,C775:C778,C782,C783)</f>
        <v>2053</v>
      </c>
    </row>
    <row r="745" ht="16.9" customHeight="1" spans="1:3">
      <c r="A745" s="27">
        <v>1030701</v>
      </c>
      <c r="B745" s="55" t="s">
        <v>793</v>
      </c>
      <c r="C745" s="12">
        <f>SUM(C746:C747)</f>
        <v>0</v>
      </c>
    </row>
    <row r="746" ht="16.9" customHeight="1" spans="1:3">
      <c r="A746" s="27">
        <v>103070101</v>
      </c>
      <c r="B746" s="91" t="s">
        <v>794</v>
      </c>
      <c r="C746" s="9">
        <v>0</v>
      </c>
    </row>
    <row r="747" ht="16.9" customHeight="1" spans="1:3">
      <c r="A747" s="27">
        <v>103070102</v>
      </c>
      <c r="B747" s="91" t="s">
        <v>795</v>
      </c>
      <c r="C747" s="9">
        <v>0</v>
      </c>
    </row>
    <row r="748" ht="16.9" customHeight="1" spans="1:3">
      <c r="A748" s="27">
        <v>1030702</v>
      </c>
      <c r="B748" s="55" t="s">
        <v>796</v>
      </c>
      <c r="C748" s="12">
        <f>SUM(C749:C754)</f>
        <v>0</v>
      </c>
    </row>
    <row r="749" ht="16.9" customHeight="1" spans="1:3">
      <c r="A749" s="27">
        <v>103070201</v>
      </c>
      <c r="B749" s="91" t="s">
        <v>797</v>
      </c>
      <c r="C749" s="9">
        <v>0</v>
      </c>
    </row>
    <row r="750" ht="16.9" customHeight="1" spans="1:3">
      <c r="A750" s="27">
        <v>103070202</v>
      </c>
      <c r="B750" s="91" t="s">
        <v>798</v>
      </c>
      <c r="C750" s="9">
        <v>0</v>
      </c>
    </row>
    <row r="751" ht="16.9" customHeight="1" spans="1:3">
      <c r="A751" s="27">
        <v>103070203</v>
      </c>
      <c r="B751" s="91" t="s">
        <v>799</v>
      </c>
      <c r="C751" s="9">
        <v>0</v>
      </c>
    </row>
    <row r="752" ht="16.9" customHeight="1" spans="1:3">
      <c r="A752" s="27">
        <v>103070204</v>
      </c>
      <c r="B752" s="91" t="s">
        <v>800</v>
      </c>
      <c r="C752" s="9">
        <v>0</v>
      </c>
    </row>
    <row r="753" ht="16.9" customHeight="1" spans="1:3">
      <c r="A753" s="27">
        <v>103070205</v>
      </c>
      <c r="B753" s="91" t="s">
        <v>801</v>
      </c>
      <c r="C753" s="9">
        <v>0</v>
      </c>
    </row>
    <row r="754" ht="16.9" customHeight="1" spans="1:3">
      <c r="A754" s="27">
        <v>103070206</v>
      </c>
      <c r="B754" s="91" t="s">
        <v>802</v>
      </c>
      <c r="C754" s="9">
        <v>0</v>
      </c>
    </row>
    <row r="755" ht="16.9" customHeight="1" spans="1:3">
      <c r="A755" s="27">
        <v>1030703</v>
      </c>
      <c r="B755" s="55" t="s">
        <v>803</v>
      </c>
      <c r="C755" s="9">
        <v>0</v>
      </c>
    </row>
    <row r="756" ht="16.9" customHeight="1" spans="1:3">
      <c r="A756" s="27">
        <v>1030704</v>
      </c>
      <c r="B756" s="55" t="s">
        <v>804</v>
      </c>
      <c r="C756" s="9">
        <v>0</v>
      </c>
    </row>
    <row r="757" ht="17.25" customHeight="1" spans="1:3">
      <c r="A757" s="27">
        <v>1030705</v>
      </c>
      <c r="B757" s="55" t="s">
        <v>805</v>
      </c>
      <c r="C757" s="12">
        <f>SUM(C758:C761)</f>
        <v>20</v>
      </c>
    </row>
    <row r="758" ht="16.9" customHeight="1" spans="1:3">
      <c r="A758" s="27">
        <v>103070501</v>
      </c>
      <c r="B758" s="91" t="s">
        <v>806</v>
      </c>
      <c r="C758" s="9">
        <v>15</v>
      </c>
    </row>
    <row r="759" ht="16.9" customHeight="1" spans="1:3">
      <c r="A759" s="27">
        <v>103070502</v>
      </c>
      <c r="B759" s="91" t="s">
        <v>807</v>
      </c>
      <c r="C759" s="9">
        <v>0</v>
      </c>
    </row>
    <row r="760" ht="16.9" customHeight="1" spans="1:3">
      <c r="A760" s="27">
        <v>103070503</v>
      </c>
      <c r="B760" s="91" t="s">
        <v>808</v>
      </c>
      <c r="C760" s="9">
        <v>0</v>
      </c>
    </row>
    <row r="761" ht="16.9" customHeight="1" spans="1:3">
      <c r="A761" s="27">
        <v>103070599</v>
      </c>
      <c r="B761" s="91" t="s">
        <v>809</v>
      </c>
      <c r="C761" s="9">
        <v>5</v>
      </c>
    </row>
    <row r="762" ht="16.9" customHeight="1" spans="1:3">
      <c r="A762" s="27">
        <v>1030706</v>
      </c>
      <c r="B762" s="55" t="s">
        <v>810</v>
      </c>
      <c r="C762" s="12">
        <f>SUM(C763:C766)</f>
        <v>33</v>
      </c>
    </row>
    <row r="763" ht="16.9" customHeight="1" spans="1:3">
      <c r="A763" s="27">
        <v>103070601</v>
      </c>
      <c r="B763" s="91" t="s">
        <v>811</v>
      </c>
      <c r="C763" s="9">
        <v>0</v>
      </c>
    </row>
    <row r="764" ht="16.9" customHeight="1" spans="1:3">
      <c r="A764" s="27">
        <v>103070602</v>
      </c>
      <c r="B764" s="91" t="s">
        <v>812</v>
      </c>
      <c r="C764" s="9">
        <v>0</v>
      </c>
    </row>
    <row r="765" ht="16.9" customHeight="1" spans="1:3">
      <c r="A765" s="27">
        <v>103070603</v>
      </c>
      <c r="B765" s="91" t="s">
        <v>813</v>
      </c>
      <c r="C765" s="9">
        <v>0</v>
      </c>
    </row>
    <row r="766" ht="16.9" customHeight="1" spans="1:3">
      <c r="A766" s="27">
        <v>103070699</v>
      </c>
      <c r="B766" s="91" t="s">
        <v>814</v>
      </c>
      <c r="C766" s="9">
        <v>33</v>
      </c>
    </row>
    <row r="767" ht="16.9" customHeight="1" spans="1:3">
      <c r="A767" s="27">
        <v>1030707</v>
      </c>
      <c r="B767" s="55" t="s">
        <v>815</v>
      </c>
      <c r="C767" s="9">
        <v>0</v>
      </c>
    </row>
    <row r="768" ht="16.9" customHeight="1" spans="1:3">
      <c r="A768" s="27">
        <v>1030708</v>
      </c>
      <c r="B768" s="55" t="s">
        <v>816</v>
      </c>
      <c r="C768" s="12">
        <f>SUM(C769:C770)</f>
        <v>0</v>
      </c>
    </row>
    <row r="769" ht="16.9" customHeight="1" spans="1:3">
      <c r="A769" s="27">
        <v>103070801</v>
      </c>
      <c r="B769" s="91" t="s">
        <v>817</v>
      </c>
      <c r="C769" s="9">
        <v>0</v>
      </c>
    </row>
    <row r="770" ht="16.9" customHeight="1" spans="1:3">
      <c r="A770" s="27">
        <v>103070802</v>
      </c>
      <c r="B770" s="91" t="s">
        <v>818</v>
      </c>
      <c r="C770" s="9">
        <v>0</v>
      </c>
    </row>
    <row r="771" ht="16.9" customHeight="1" spans="1:3">
      <c r="A771" s="27">
        <v>1030709</v>
      </c>
      <c r="B771" s="55" t="s">
        <v>819</v>
      </c>
      <c r="C771" s="9">
        <v>0</v>
      </c>
    </row>
    <row r="772" ht="17.25" customHeight="1" spans="1:3">
      <c r="A772" s="27">
        <v>1030710</v>
      </c>
      <c r="B772" s="55" t="s">
        <v>820</v>
      </c>
      <c r="C772" s="12">
        <f>C773+C774</f>
        <v>0</v>
      </c>
    </row>
    <row r="773" ht="16.9" customHeight="1" spans="1:3">
      <c r="A773" s="27">
        <v>103071001</v>
      </c>
      <c r="B773" s="91" t="s">
        <v>821</v>
      </c>
      <c r="C773" s="9">
        <v>0</v>
      </c>
    </row>
    <row r="774" ht="16.9" customHeight="1" spans="1:3">
      <c r="A774" s="27">
        <v>103071002</v>
      </c>
      <c r="B774" s="91" t="s">
        <v>822</v>
      </c>
      <c r="C774" s="9">
        <v>0</v>
      </c>
    </row>
    <row r="775" ht="16.9" customHeight="1" spans="1:3">
      <c r="A775" s="27">
        <v>1030711</v>
      </c>
      <c r="B775" s="55" t="s">
        <v>823</v>
      </c>
      <c r="C775" s="9">
        <v>0</v>
      </c>
    </row>
    <row r="776" ht="16.9" customHeight="1" spans="1:3">
      <c r="A776" s="27">
        <v>1030712</v>
      </c>
      <c r="B776" s="55" t="s">
        <v>824</v>
      </c>
      <c r="C776" s="9">
        <v>0</v>
      </c>
    </row>
    <row r="777" ht="16.9" customHeight="1" spans="1:3">
      <c r="A777" s="27">
        <v>1030713</v>
      </c>
      <c r="B777" s="55" t="s">
        <v>825</v>
      </c>
      <c r="C777" s="9">
        <v>0</v>
      </c>
    </row>
    <row r="778" ht="16.9" customHeight="1" spans="1:3">
      <c r="A778" s="27">
        <v>1030714</v>
      </c>
      <c r="B778" s="55" t="s">
        <v>826</v>
      </c>
      <c r="C778" s="12">
        <f>SUM(C779:C781)</f>
        <v>0</v>
      </c>
    </row>
    <row r="779" ht="16.9" customHeight="1" spans="1:3">
      <c r="A779" s="27">
        <v>103071401</v>
      </c>
      <c r="B779" s="91" t="s">
        <v>827</v>
      </c>
      <c r="C779" s="9">
        <v>0</v>
      </c>
    </row>
    <row r="780" ht="16.9" customHeight="1" spans="1:3">
      <c r="A780" s="27">
        <v>103071402</v>
      </c>
      <c r="B780" s="91" t="s">
        <v>828</v>
      </c>
      <c r="C780" s="9">
        <v>0</v>
      </c>
    </row>
    <row r="781" ht="16.9" customHeight="1" spans="1:3">
      <c r="A781" s="27">
        <v>103071403</v>
      </c>
      <c r="B781" s="91" t="s">
        <v>829</v>
      </c>
      <c r="C781" s="9">
        <v>0</v>
      </c>
    </row>
    <row r="782" ht="17.25" customHeight="1" spans="1:3">
      <c r="A782" s="27">
        <v>1030715</v>
      </c>
      <c r="B782" s="55" t="s">
        <v>830</v>
      </c>
      <c r="C782" s="9">
        <v>0</v>
      </c>
    </row>
    <row r="783" ht="16.9" customHeight="1" spans="1:3">
      <c r="A783" s="27">
        <v>1030799</v>
      </c>
      <c r="B783" s="55" t="s">
        <v>831</v>
      </c>
      <c r="C783" s="9">
        <v>2000</v>
      </c>
    </row>
    <row r="784" ht="16.9" customHeight="1" spans="1:3">
      <c r="A784" s="27">
        <v>10308</v>
      </c>
      <c r="B784" s="55" t="s">
        <v>832</v>
      </c>
      <c r="C784" s="12">
        <f>C785+C786</f>
        <v>0</v>
      </c>
    </row>
    <row r="785" ht="16.9" customHeight="1" spans="1:3">
      <c r="A785" s="27">
        <v>1030801</v>
      </c>
      <c r="B785" s="55" t="s">
        <v>833</v>
      </c>
      <c r="C785" s="9">
        <v>0</v>
      </c>
    </row>
    <row r="786" ht="16.9" customHeight="1" spans="1:3">
      <c r="A786" s="27">
        <v>1030802</v>
      </c>
      <c r="B786" s="55" t="s">
        <v>834</v>
      </c>
      <c r="C786" s="9">
        <v>0</v>
      </c>
    </row>
    <row r="787" ht="16.9" customHeight="1" spans="1:3">
      <c r="A787" s="27">
        <v>10309</v>
      </c>
      <c r="B787" s="55" t="s">
        <v>835</v>
      </c>
      <c r="C787" s="12">
        <f>SUM(C788:C792)</f>
        <v>0</v>
      </c>
    </row>
    <row r="788" ht="16.9" customHeight="1" spans="1:3">
      <c r="A788" s="27">
        <v>1030901</v>
      </c>
      <c r="B788" s="55" t="s">
        <v>836</v>
      </c>
      <c r="C788" s="9">
        <v>0</v>
      </c>
    </row>
    <row r="789" ht="16.9" customHeight="1" spans="1:3">
      <c r="A789" s="27">
        <v>1030902</v>
      </c>
      <c r="B789" s="55" t="s">
        <v>837</v>
      </c>
      <c r="C789" s="9">
        <v>0</v>
      </c>
    </row>
    <row r="790" ht="16.9" customHeight="1" spans="1:3">
      <c r="A790" s="27">
        <v>1030903</v>
      </c>
      <c r="B790" s="55" t="s">
        <v>838</v>
      </c>
      <c r="C790" s="9">
        <v>0</v>
      </c>
    </row>
    <row r="791" ht="16.9" customHeight="1" spans="1:3">
      <c r="A791" s="27">
        <v>1030904</v>
      </c>
      <c r="B791" s="125" t="s">
        <v>839</v>
      </c>
      <c r="C791" s="19">
        <v>0</v>
      </c>
    </row>
    <row r="792" ht="16.9" customHeight="1" spans="1:3">
      <c r="A792" s="35">
        <v>1030999</v>
      </c>
      <c r="B792" s="55" t="s">
        <v>840</v>
      </c>
      <c r="C792" s="9">
        <v>0</v>
      </c>
    </row>
    <row r="793" ht="16.9" customHeight="1" spans="1:3">
      <c r="A793" s="27">
        <v>10399</v>
      </c>
      <c r="B793" s="126" t="s">
        <v>841</v>
      </c>
      <c r="C793" s="26">
        <f>SUM(C794:C799)</f>
        <v>0</v>
      </c>
    </row>
    <row r="794" ht="16.9" customHeight="1" spans="1:3">
      <c r="A794" s="27">
        <v>1039904</v>
      </c>
      <c r="B794" s="55" t="s">
        <v>842</v>
      </c>
      <c r="C794" s="9">
        <v>0</v>
      </c>
    </row>
    <row r="795" ht="16.9" customHeight="1" spans="1:3">
      <c r="A795" s="27">
        <v>1039907</v>
      </c>
      <c r="B795" s="55" t="s">
        <v>843</v>
      </c>
      <c r="C795" s="9">
        <v>0</v>
      </c>
    </row>
    <row r="796" ht="16.9" customHeight="1" spans="1:3">
      <c r="A796" s="27">
        <v>1039908</v>
      </c>
      <c r="B796" s="55" t="s">
        <v>844</v>
      </c>
      <c r="C796" s="9">
        <v>0</v>
      </c>
    </row>
    <row r="797" ht="16.9" customHeight="1" spans="1:3">
      <c r="A797" s="27">
        <v>1039912</v>
      </c>
      <c r="B797" s="55" t="s">
        <v>845</v>
      </c>
      <c r="C797" s="9">
        <v>0</v>
      </c>
    </row>
    <row r="798" ht="16.9" customHeight="1" spans="1:3">
      <c r="A798" s="27">
        <v>1039913</v>
      </c>
      <c r="B798" s="55" t="s">
        <v>846</v>
      </c>
      <c r="C798" s="9">
        <v>0</v>
      </c>
    </row>
    <row r="799" ht="16.9" customHeight="1" spans="1:3">
      <c r="A799" s="27">
        <v>1039999</v>
      </c>
      <c r="B799" s="55" t="s">
        <v>847</v>
      </c>
      <c r="C799" s="9">
        <v>0</v>
      </c>
    </row>
  </sheetData>
  <mergeCells count="3">
    <mergeCell ref="A1:C1"/>
    <mergeCell ref="A2:C2"/>
    <mergeCell ref="A3:C3"/>
  </mergeCells>
  <printOptions gridLines="1"/>
  <pageMargins left="3" right="2" top="1" bottom="1" header="0" footer="0"/>
  <pageSetup paperSize="1" scale="65" orientation="landscape" blackAndWhite="1"/>
  <headerFooter alignWithMargins="0">
    <oddHeader>&amp;C@$</oddHeader>
    <oddFooter>&amp;C@&amp;- &amp;P&amp;-$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392"/>
  <sheetViews>
    <sheetView showGridLines="0" showZeros="0" tabSelected="1" topLeftCell="A368" workbookViewId="0">
      <selection activeCell="D356" sqref="D356"/>
    </sheetView>
  </sheetViews>
  <sheetFormatPr defaultColWidth="9.125" defaultRowHeight="16.9" customHeight="1" outlineLevelCol="2"/>
  <cols>
    <col min="1" max="1" width="9.875" customWidth="1"/>
    <col min="2" max="2" width="54.25" customWidth="1"/>
    <col min="3" max="3" width="26" customWidth="1"/>
  </cols>
  <sheetData>
    <row r="1" ht="33.95" customHeight="1" spans="1:3">
      <c r="A1" s="58" t="s">
        <v>848</v>
      </c>
      <c r="B1" s="58"/>
      <c r="C1" s="58"/>
    </row>
    <row r="2" customHeight="1" spans="1:3">
      <c r="A2" s="3" t="s">
        <v>46</v>
      </c>
      <c r="B2" s="3"/>
      <c r="C2" s="3"/>
    </row>
    <row r="3" customHeight="1" spans="1:3">
      <c r="A3" s="3" t="s">
        <v>849</v>
      </c>
      <c r="B3" s="3"/>
      <c r="C3" s="3"/>
    </row>
    <row r="4" customHeight="1" spans="1:3">
      <c r="A4" s="4" t="s">
        <v>90</v>
      </c>
      <c r="B4" s="4" t="s">
        <v>91</v>
      </c>
      <c r="C4" s="4" t="s">
        <v>92</v>
      </c>
    </row>
    <row r="5" customHeight="1" spans="1:3">
      <c r="A5" s="4"/>
      <c r="B5" s="4" t="s">
        <v>850</v>
      </c>
      <c r="C5" s="12">
        <f>SUM(C6,C259,C296,C314,C435,C490,C546,C595,C711,C775,C853,C877,C1009,C1080,C1156,C1183,C1212,C1222,C1302,C1320,C1374,C1377,C1389)</f>
        <v>89872</v>
      </c>
    </row>
    <row r="6" customHeight="1" spans="1:3">
      <c r="A6" s="27">
        <v>201</v>
      </c>
      <c r="B6" s="46" t="s">
        <v>851</v>
      </c>
      <c r="C6" s="12">
        <f>SUM(C7,C19,C28,C40,C52,C63,C74,C86,C95,C105,C120,C129,C140,C152,C162,C175,C182,C189,C198,C204,C211,C219,C226,C232,C238,C244,C250,C256)</f>
        <v>11134</v>
      </c>
    </row>
    <row r="7" customHeight="1" spans="1:3">
      <c r="A7" s="27">
        <v>20101</v>
      </c>
      <c r="B7" s="46" t="s">
        <v>852</v>
      </c>
      <c r="C7" s="12">
        <f>SUM(C8:C18)</f>
        <v>145</v>
      </c>
    </row>
    <row r="8" customHeight="1" spans="1:3">
      <c r="A8" s="27">
        <v>2010101</v>
      </c>
      <c r="B8" s="27" t="s">
        <v>853</v>
      </c>
      <c r="C8" s="9">
        <v>100</v>
      </c>
    </row>
    <row r="9" customHeight="1" spans="1:3">
      <c r="A9" s="27">
        <v>2010102</v>
      </c>
      <c r="B9" s="27" t="s">
        <v>854</v>
      </c>
      <c r="C9" s="9">
        <v>0</v>
      </c>
    </row>
    <row r="10" customHeight="1" spans="1:3">
      <c r="A10" s="27">
        <v>2010103</v>
      </c>
      <c r="B10" s="27" t="s">
        <v>855</v>
      </c>
      <c r="C10" s="9">
        <v>45</v>
      </c>
    </row>
    <row r="11" customHeight="1" spans="1:3">
      <c r="A11" s="27">
        <v>2010104</v>
      </c>
      <c r="B11" s="27" t="s">
        <v>856</v>
      </c>
      <c r="C11" s="9">
        <v>0</v>
      </c>
    </row>
    <row r="12" customHeight="1" spans="1:3">
      <c r="A12" s="27">
        <v>2010105</v>
      </c>
      <c r="B12" s="27" t="s">
        <v>857</v>
      </c>
      <c r="C12" s="9">
        <v>0</v>
      </c>
    </row>
    <row r="13" customHeight="1" spans="1:3">
      <c r="A13" s="27">
        <v>2010106</v>
      </c>
      <c r="B13" s="27" t="s">
        <v>858</v>
      </c>
      <c r="C13" s="9">
        <v>0</v>
      </c>
    </row>
    <row r="14" customHeight="1" spans="1:3">
      <c r="A14" s="27">
        <v>2010107</v>
      </c>
      <c r="B14" s="27" t="s">
        <v>859</v>
      </c>
      <c r="C14" s="9">
        <v>0</v>
      </c>
    </row>
    <row r="15" customHeight="1" spans="1:3">
      <c r="A15" s="27">
        <v>2010108</v>
      </c>
      <c r="B15" s="27" t="s">
        <v>860</v>
      </c>
      <c r="C15" s="9">
        <v>0</v>
      </c>
    </row>
    <row r="16" customHeight="1" spans="1:3">
      <c r="A16" s="27">
        <v>2010109</v>
      </c>
      <c r="B16" s="27" t="s">
        <v>861</v>
      </c>
      <c r="C16" s="9">
        <v>0</v>
      </c>
    </row>
    <row r="17" customHeight="1" spans="1:3">
      <c r="A17" s="27">
        <v>2010150</v>
      </c>
      <c r="B17" s="27" t="s">
        <v>862</v>
      </c>
      <c r="C17" s="9">
        <v>0</v>
      </c>
    </row>
    <row r="18" customHeight="1" spans="1:3">
      <c r="A18" s="27">
        <v>2010199</v>
      </c>
      <c r="B18" s="27" t="s">
        <v>863</v>
      </c>
      <c r="C18" s="9">
        <v>0</v>
      </c>
    </row>
    <row r="19" customHeight="1" spans="1:3">
      <c r="A19" s="27">
        <v>20102</v>
      </c>
      <c r="B19" s="46" t="s">
        <v>864</v>
      </c>
      <c r="C19" s="12">
        <f>SUM(C20:C27)</f>
        <v>127</v>
      </c>
    </row>
    <row r="20" customHeight="1" spans="1:3">
      <c r="A20" s="27">
        <v>2010201</v>
      </c>
      <c r="B20" s="27" t="s">
        <v>853</v>
      </c>
      <c r="C20" s="9">
        <v>87</v>
      </c>
    </row>
    <row r="21" customHeight="1" spans="1:3">
      <c r="A21" s="27">
        <v>2010202</v>
      </c>
      <c r="B21" s="27" t="s">
        <v>854</v>
      </c>
      <c r="C21" s="9">
        <v>0</v>
      </c>
    </row>
    <row r="22" customHeight="1" spans="1:3">
      <c r="A22" s="27">
        <v>2010203</v>
      </c>
      <c r="B22" s="27" t="s">
        <v>855</v>
      </c>
      <c r="C22" s="9">
        <v>0</v>
      </c>
    </row>
    <row r="23" customHeight="1" spans="1:3">
      <c r="A23" s="27">
        <v>2010204</v>
      </c>
      <c r="B23" s="27" t="s">
        <v>865</v>
      </c>
      <c r="C23" s="9">
        <v>0</v>
      </c>
    </row>
    <row r="24" customHeight="1" spans="1:3">
      <c r="A24" s="27">
        <v>2010205</v>
      </c>
      <c r="B24" s="27" t="s">
        <v>866</v>
      </c>
      <c r="C24" s="9">
        <v>0</v>
      </c>
    </row>
    <row r="25" customHeight="1" spans="1:3">
      <c r="A25" s="27">
        <v>2010206</v>
      </c>
      <c r="B25" s="27" t="s">
        <v>867</v>
      </c>
      <c r="C25" s="9">
        <v>0</v>
      </c>
    </row>
    <row r="26" customHeight="1" spans="1:3">
      <c r="A26" s="27">
        <v>2010250</v>
      </c>
      <c r="B26" s="27" t="s">
        <v>862</v>
      </c>
      <c r="C26" s="9">
        <v>40</v>
      </c>
    </row>
    <row r="27" customHeight="1" spans="1:3">
      <c r="A27" s="27">
        <v>2010299</v>
      </c>
      <c r="B27" s="27" t="s">
        <v>868</v>
      </c>
      <c r="C27" s="9">
        <v>0</v>
      </c>
    </row>
    <row r="28" customHeight="1" spans="1:3">
      <c r="A28" s="27">
        <v>20103</v>
      </c>
      <c r="B28" s="46" t="s">
        <v>869</v>
      </c>
      <c r="C28" s="12">
        <f>SUM(C29:C39)</f>
        <v>4646</v>
      </c>
    </row>
    <row r="29" customHeight="1" spans="1:3">
      <c r="A29" s="27">
        <v>2010301</v>
      </c>
      <c r="B29" s="27" t="s">
        <v>853</v>
      </c>
      <c r="C29" s="9">
        <v>2627</v>
      </c>
    </row>
    <row r="30" customHeight="1" spans="1:3">
      <c r="A30" s="27">
        <v>2010302</v>
      </c>
      <c r="B30" s="27" t="s">
        <v>854</v>
      </c>
      <c r="C30" s="9">
        <v>0</v>
      </c>
    </row>
    <row r="31" customHeight="1" spans="1:3">
      <c r="A31" s="27">
        <v>2010303</v>
      </c>
      <c r="B31" s="27" t="s">
        <v>855</v>
      </c>
      <c r="C31" s="9">
        <v>632</v>
      </c>
    </row>
    <row r="32" customHeight="1" spans="1:3">
      <c r="A32" s="27">
        <v>2010304</v>
      </c>
      <c r="B32" s="27" t="s">
        <v>870</v>
      </c>
      <c r="C32" s="9">
        <v>0</v>
      </c>
    </row>
    <row r="33" customHeight="1" spans="1:3">
      <c r="A33" s="27">
        <v>2010305</v>
      </c>
      <c r="B33" s="27" t="s">
        <v>871</v>
      </c>
      <c r="C33" s="9">
        <v>0</v>
      </c>
    </row>
    <row r="34" customHeight="1" spans="1:3">
      <c r="A34" s="27">
        <v>2010306</v>
      </c>
      <c r="B34" s="27" t="s">
        <v>872</v>
      </c>
      <c r="C34" s="9">
        <v>0</v>
      </c>
    </row>
    <row r="35" customHeight="1" spans="1:3">
      <c r="A35" s="27">
        <v>2010307</v>
      </c>
      <c r="B35" s="27" t="s">
        <v>873</v>
      </c>
      <c r="C35" s="9">
        <v>0</v>
      </c>
    </row>
    <row r="36" customHeight="1" spans="1:3">
      <c r="A36" s="27">
        <v>2010308</v>
      </c>
      <c r="B36" s="27" t="s">
        <v>874</v>
      </c>
      <c r="C36" s="9">
        <v>95</v>
      </c>
    </row>
    <row r="37" customHeight="1" spans="1:3">
      <c r="A37" s="27">
        <v>2010309</v>
      </c>
      <c r="B37" s="27" t="s">
        <v>875</v>
      </c>
      <c r="C37" s="9">
        <v>0</v>
      </c>
    </row>
    <row r="38" customHeight="1" spans="1:3">
      <c r="A38" s="27">
        <v>2010350</v>
      </c>
      <c r="B38" s="27" t="s">
        <v>862</v>
      </c>
      <c r="C38" s="9">
        <v>0</v>
      </c>
    </row>
    <row r="39" customHeight="1" spans="1:3">
      <c r="A39" s="27">
        <v>2010399</v>
      </c>
      <c r="B39" s="27" t="s">
        <v>876</v>
      </c>
      <c r="C39" s="9">
        <v>1292</v>
      </c>
    </row>
    <row r="40" customHeight="1" spans="1:3">
      <c r="A40" s="27">
        <v>20104</v>
      </c>
      <c r="B40" s="46" t="s">
        <v>877</v>
      </c>
      <c r="C40" s="12">
        <f>SUM(C41:C51)</f>
        <v>240</v>
      </c>
    </row>
    <row r="41" customHeight="1" spans="1:3">
      <c r="A41" s="27">
        <v>2010401</v>
      </c>
      <c r="B41" s="27" t="s">
        <v>853</v>
      </c>
      <c r="C41" s="9">
        <v>230</v>
      </c>
    </row>
    <row r="42" customHeight="1" spans="1:3">
      <c r="A42" s="27">
        <v>2010402</v>
      </c>
      <c r="B42" s="27" t="s">
        <v>854</v>
      </c>
      <c r="C42" s="9">
        <v>0</v>
      </c>
    </row>
    <row r="43" customHeight="1" spans="1:3">
      <c r="A43" s="27">
        <v>2010403</v>
      </c>
      <c r="B43" s="27" t="s">
        <v>855</v>
      </c>
      <c r="C43" s="9">
        <v>10</v>
      </c>
    </row>
    <row r="44" customHeight="1" spans="1:3">
      <c r="A44" s="27">
        <v>2010404</v>
      </c>
      <c r="B44" s="27" t="s">
        <v>878</v>
      </c>
      <c r="C44" s="9">
        <v>0</v>
      </c>
    </row>
    <row r="45" customHeight="1" spans="1:3">
      <c r="A45" s="27">
        <v>2010405</v>
      </c>
      <c r="B45" s="27" t="s">
        <v>879</v>
      </c>
      <c r="C45" s="9">
        <v>0</v>
      </c>
    </row>
    <row r="46" customHeight="1" spans="1:3">
      <c r="A46" s="27">
        <v>2010406</v>
      </c>
      <c r="B46" s="27" t="s">
        <v>880</v>
      </c>
      <c r="C46" s="9">
        <v>0</v>
      </c>
    </row>
    <row r="47" customHeight="1" spans="1:3">
      <c r="A47" s="27">
        <v>2010407</v>
      </c>
      <c r="B47" s="27" t="s">
        <v>881</v>
      </c>
      <c r="C47" s="9">
        <v>0</v>
      </c>
    </row>
    <row r="48" customHeight="1" spans="1:3">
      <c r="A48" s="27">
        <v>2010408</v>
      </c>
      <c r="B48" s="27" t="s">
        <v>882</v>
      </c>
      <c r="C48" s="9">
        <v>0</v>
      </c>
    </row>
    <row r="49" customHeight="1" spans="1:3">
      <c r="A49" s="27">
        <v>2010409</v>
      </c>
      <c r="B49" s="27" t="s">
        <v>883</v>
      </c>
      <c r="C49" s="9">
        <v>0</v>
      </c>
    </row>
    <row r="50" customHeight="1" spans="1:3">
      <c r="A50" s="27">
        <v>2010450</v>
      </c>
      <c r="B50" s="27" t="s">
        <v>862</v>
      </c>
      <c r="C50" s="9">
        <v>0</v>
      </c>
    </row>
    <row r="51" customHeight="1" spans="1:3">
      <c r="A51" s="27">
        <v>2010499</v>
      </c>
      <c r="B51" s="27" t="s">
        <v>884</v>
      </c>
      <c r="C51" s="9">
        <v>0</v>
      </c>
    </row>
    <row r="52" customHeight="1" spans="1:3">
      <c r="A52" s="27">
        <v>20105</v>
      </c>
      <c r="B52" s="46" t="s">
        <v>885</v>
      </c>
      <c r="C52" s="12">
        <f>SUM(C53:C62)</f>
        <v>204</v>
      </c>
    </row>
    <row r="53" customHeight="1" spans="1:3">
      <c r="A53" s="27">
        <v>2010501</v>
      </c>
      <c r="B53" s="27" t="s">
        <v>853</v>
      </c>
      <c r="C53" s="9">
        <v>5</v>
      </c>
    </row>
    <row r="54" customHeight="1" spans="1:3">
      <c r="A54" s="27">
        <v>2010502</v>
      </c>
      <c r="B54" s="27" t="s">
        <v>854</v>
      </c>
      <c r="C54" s="9">
        <v>0</v>
      </c>
    </row>
    <row r="55" customHeight="1" spans="1:3">
      <c r="A55" s="27">
        <v>2010503</v>
      </c>
      <c r="B55" s="27" t="s">
        <v>855</v>
      </c>
      <c r="C55" s="9">
        <v>0</v>
      </c>
    </row>
    <row r="56" customHeight="1" spans="1:3">
      <c r="A56" s="27">
        <v>2010504</v>
      </c>
      <c r="B56" s="27" t="s">
        <v>886</v>
      </c>
      <c r="C56" s="9">
        <v>0</v>
      </c>
    </row>
    <row r="57" customHeight="1" spans="1:3">
      <c r="A57" s="27">
        <v>2010505</v>
      </c>
      <c r="B57" s="27" t="s">
        <v>887</v>
      </c>
      <c r="C57" s="9">
        <v>0</v>
      </c>
    </row>
    <row r="58" customHeight="1" spans="1:3">
      <c r="A58" s="27">
        <v>2010506</v>
      </c>
      <c r="B58" s="27" t="s">
        <v>888</v>
      </c>
      <c r="C58" s="9">
        <v>0</v>
      </c>
    </row>
    <row r="59" customHeight="1" spans="1:3">
      <c r="A59" s="27">
        <v>2010507</v>
      </c>
      <c r="B59" s="27" t="s">
        <v>889</v>
      </c>
      <c r="C59" s="9">
        <v>0</v>
      </c>
    </row>
    <row r="60" customHeight="1" spans="1:3">
      <c r="A60" s="27">
        <v>2010508</v>
      </c>
      <c r="B60" s="27" t="s">
        <v>890</v>
      </c>
      <c r="C60" s="9">
        <v>0</v>
      </c>
    </row>
    <row r="61" customHeight="1" spans="1:3">
      <c r="A61" s="27">
        <v>2010550</v>
      </c>
      <c r="B61" s="27" t="s">
        <v>862</v>
      </c>
      <c r="C61" s="9">
        <v>199</v>
      </c>
    </row>
    <row r="62" customHeight="1" spans="1:3">
      <c r="A62" s="27">
        <v>2010599</v>
      </c>
      <c r="B62" s="27" t="s">
        <v>891</v>
      </c>
      <c r="C62" s="9">
        <v>0</v>
      </c>
    </row>
    <row r="63" customHeight="1" spans="1:3">
      <c r="A63" s="27">
        <v>20106</v>
      </c>
      <c r="B63" s="46" t="s">
        <v>892</v>
      </c>
      <c r="C63" s="12">
        <f>SUM(C64:C73)</f>
        <v>498</v>
      </c>
    </row>
    <row r="64" customHeight="1" spans="1:3">
      <c r="A64" s="27">
        <v>2010601</v>
      </c>
      <c r="B64" s="27" t="s">
        <v>853</v>
      </c>
      <c r="C64" s="9">
        <v>274</v>
      </c>
    </row>
    <row r="65" customHeight="1" spans="1:3">
      <c r="A65" s="27">
        <v>2010602</v>
      </c>
      <c r="B65" s="27" t="s">
        <v>854</v>
      </c>
      <c r="C65" s="9">
        <v>0</v>
      </c>
    </row>
    <row r="66" customHeight="1" spans="1:3">
      <c r="A66" s="27">
        <v>2010603</v>
      </c>
      <c r="B66" s="27" t="s">
        <v>855</v>
      </c>
      <c r="C66" s="9">
        <v>0</v>
      </c>
    </row>
    <row r="67" customHeight="1" spans="1:3">
      <c r="A67" s="27">
        <v>2010604</v>
      </c>
      <c r="B67" s="27" t="s">
        <v>893</v>
      </c>
      <c r="C67" s="9">
        <v>0</v>
      </c>
    </row>
    <row r="68" customHeight="1" spans="1:3">
      <c r="A68" s="27">
        <v>2010605</v>
      </c>
      <c r="B68" s="27" t="s">
        <v>894</v>
      </c>
      <c r="C68" s="9">
        <v>5</v>
      </c>
    </row>
    <row r="69" customHeight="1" spans="1:3">
      <c r="A69" s="27">
        <v>2010606</v>
      </c>
      <c r="B69" s="27" t="s">
        <v>895</v>
      </c>
      <c r="C69" s="9">
        <v>0</v>
      </c>
    </row>
    <row r="70" customHeight="1" spans="1:3">
      <c r="A70" s="27">
        <v>2010607</v>
      </c>
      <c r="B70" s="27" t="s">
        <v>896</v>
      </c>
      <c r="C70" s="9">
        <v>0</v>
      </c>
    </row>
    <row r="71" customHeight="1" spans="1:3">
      <c r="A71" s="27">
        <v>2010608</v>
      </c>
      <c r="B71" s="27" t="s">
        <v>897</v>
      </c>
      <c r="C71" s="9">
        <v>0</v>
      </c>
    </row>
    <row r="72" customHeight="1" spans="1:3">
      <c r="A72" s="27">
        <v>2010650</v>
      </c>
      <c r="B72" s="27" t="s">
        <v>862</v>
      </c>
      <c r="C72" s="9">
        <v>63</v>
      </c>
    </row>
    <row r="73" customHeight="1" spans="1:3">
      <c r="A73" s="27">
        <v>2010699</v>
      </c>
      <c r="B73" s="27" t="s">
        <v>898</v>
      </c>
      <c r="C73" s="9">
        <v>156</v>
      </c>
    </row>
    <row r="74" customHeight="1" spans="1:3">
      <c r="A74" s="27">
        <v>20107</v>
      </c>
      <c r="B74" s="46" t="s">
        <v>899</v>
      </c>
      <c r="C74" s="12">
        <f>SUM(C75:C85)</f>
        <v>756</v>
      </c>
    </row>
    <row r="75" customHeight="1" spans="1:3">
      <c r="A75" s="27">
        <v>2010701</v>
      </c>
      <c r="B75" s="27" t="s">
        <v>853</v>
      </c>
      <c r="C75" s="9">
        <v>100</v>
      </c>
    </row>
    <row r="76" customHeight="1" spans="1:3">
      <c r="A76" s="27">
        <v>2010702</v>
      </c>
      <c r="B76" s="27" t="s">
        <v>854</v>
      </c>
      <c r="C76" s="9">
        <v>0</v>
      </c>
    </row>
    <row r="77" customHeight="1" spans="1:3">
      <c r="A77" s="27">
        <v>2010703</v>
      </c>
      <c r="B77" s="27" t="s">
        <v>855</v>
      </c>
      <c r="C77" s="9">
        <v>0</v>
      </c>
    </row>
    <row r="78" customHeight="1" spans="1:3">
      <c r="A78" s="27">
        <v>2010704</v>
      </c>
      <c r="B78" s="27" t="s">
        <v>900</v>
      </c>
      <c r="C78" s="9">
        <v>50</v>
      </c>
    </row>
    <row r="79" customHeight="1" spans="1:3">
      <c r="A79" s="27">
        <v>2010705</v>
      </c>
      <c r="B79" s="27" t="s">
        <v>901</v>
      </c>
      <c r="C79" s="9">
        <v>0</v>
      </c>
    </row>
    <row r="80" customHeight="1" spans="1:3">
      <c r="A80" s="27">
        <v>2010706</v>
      </c>
      <c r="B80" s="27" t="s">
        <v>902</v>
      </c>
      <c r="C80" s="9">
        <v>66</v>
      </c>
    </row>
    <row r="81" customHeight="1" spans="1:3">
      <c r="A81" s="27">
        <v>2010707</v>
      </c>
      <c r="B81" s="27" t="s">
        <v>903</v>
      </c>
      <c r="C81" s="9">
        <v>25</v>
      </c>
    </row>
    <row r="82" customHeight="1" spans="1:3">
      <c r="A82" s="27">
        <v>2010708</v>
      </c>
      <c r="B82" s="27" t="s">
        <v>904</v>
      </c>
      <c r="C82" s="9">
        <v>297</v>
      </c>
    </row>
    <row r="83" customHeight="1" spans="1:3">
      <c r="A83" s="27">
        <v>2010709</v>
      </c>
      <c r="B83" s="27" t="s">
        <v>896</v>
      </c>
      <c r="C83" s="9">
        <v>216</v>
      </c>
    </row>
    <row r="84" customHeight="1" spans="1:3">
      <c r="A84" s="27">
        <v>2010750</v>
      </c>
      <c r="B84" s="27" t="s">
        <v>862</v>
      </c>
      <c r="C84" s="9">
        <v>0</v>
      </c>
    </row>
    <row r="85" customHeight="1" spans="1:3">
      <c r="A85" s="27">
        <v>2010799</v>
      </c>
      <c r="B85" s="27" t="s">
        <v>905</v>
      </c>
      <c r="C85" s="9">
        <v>2</v>
      </c>
    </row>
    <row r="86" customHeight="1" spans="1:3">
      <c r="A86" s="27">
        <v>20108</v>
      </c>
      <c r="B86" s="46" t="s">
        <v>906</v>
      </c>
      <c r="C86" s="12">
        <f>SUM(C87:C94)</f>
        <v>260</v>
      </c>
    </row>
    <row r="87" customHeight="1" spans="1:3">
      <c r="A87" s="27">
        <v>2010801</v>
      </c>
      <c r="B87" s="27" t="s">
        <v>853</v>
      </c>
      <c r="C87" s="9">
        <v>198</v>
      </c>
    </row>
    <row r="88" customHeight="1" spans="1:3">
      <c r="A88" s="27">
        <v>2010802</v>
      </c>
      <c r="B88" s="27" t="s">
        <v>854</v>
      </c>
      <c r="C88" s="9">
        <v>0</v>
      </c>
    </row>
    <row r="89" customHeight="1" spans="1:3">
      <c r="A89" s="27">
        <v>2010803</v>
      </c>
      <c r="B89" s="27" t="s">
        <v>855</v>
      </c>
      <c r="C89" s="9">
        <v>0</v>
      </c>
    </row>
    <row r="90" customHeight="1" spans="1:3">
      <c r="A90" s="27">
        <v>2010804</v>
      </c>
      <c r="B90" s="27" t="s">
        <v>907</v>
      </c>
      <c r="C90" s="9">
        <v>17</v>
      </c>
    </row>
    <row r="91" customHeight="1" spans="1:3">
      <c r="A91" s="27">
        <v>2010805</v>
      </c>
      <c r="B91" s="27" t="s">
        <v>908</v>
      </c>
      <c r="C91" s="9">
        <v>0</v>
      </c>
    </row>
    <row r="92" customHeight="1" spans="1:3">
      <c r="A92" s="27">
        <v>2010806</v>
      </c>
      <c r="B92" s="27" t="s">
        <v>896</v>
      </c>
      <c r="C92" s="9">
        <v>0</v>
      </c>
    </row>
    <row r="93" customHeight="1" spans="1:3">
      <c r="A93" s="27">
        <v>2010850</v>
      </c>
      <c r="B93" s="27" t="s">
        <v>862</v>
      </c>
      <c r="C93" s="9">
        <v>45</v>
      </c>
    </row>
    <row r="94" customHeight="1" spans="1:3">
      <c r="A94" s="27">
        <v>2010899</v>
      </c>
      <c r="B94" s="27" t="s">
        <v>909</v>
      </c>
      <c r="C94" s="9">
        <v>0</v>
      </c>
    </row>
    <row r="95" customHeight="1" spans="1:3">
      <c r="A95" s="27">
        <v>20109</v>
      </c>
      <c r="B95" s="46" t="s">
        <v>910</v>
      </c>
      <c r="C95" s="12">
        <f>SUM(C96:C104)</f>
        <v>0</v>
      </c>
    </row>
    <row r="96" customHeight="1" spans="1:3">
      <c r="A96" s="27">
        <v>2010901</v>
      </c>
      <c r="B96" s="27" t="s">
        <v>853</v>
      </c>
      <c r="C96" s="9">
        <v>0</v>
      </c>
    </row>
    <row r="97" customHeight="1" spans="1:3">
      <c r="A97" s="27">
        <v>2010902</v>
      </c>
      <c r="B97" s="27" t="s">
        <v>854</v>
      </c>
      <c r="C97" s="9">
        <v>0</v>
      </c>
    </row>
    <row r="98" customHeight="1" spans="1:3">
      <c r="A98" s="27">
        <v>2010903</v>
      </c>
      <c r="B98" s="27" t="s">
        <v>855</v>
      </c>
      <c r="C98" s="9">
        <v>0</v>
      </c>
    </row>
    <row r="99" customHeight="1" spans="1:3">
      <c r="A99" s="27">
        <v>2010904</v>
      </c>
      <c r="B99" s="27" t="s">
        <v>911</v>
      </c>
      <c r="C99" s="9">
        <v>0</v>
      </c>
    </row>
    <row r="100" customHeight="1" spans="1:3">
      <c r="A100" s="27">
        <v>2010905</v>
      </c>
      <c r="B100" s="27" t="s">
        <v>912</v>
      </c>
      <c r="C100" s="9">
        <v>0</v>
      </c>
    </row>
    <row r="101" customHeight="1" spans="1:3">
      <c r="A101" s="27">
        <v>2010907</v>
      </c>
      <c r="B101" s="27" t="s">
        <v>913</v>
      </c>
      <c r="C101" s="9">
        <v>0</v>
      </c>
    </row>
    <row r="102" customHeight="1" spans="1:3">
      <c r="A102" s="27">
        <v>2010908</v>
      </c>
      <c r="B102" s="27" t="s">
        <v>896</v>
      </c>
      <c r="C102" s="9">
        <v>0</v>
      </c>
    </row>
    <row r="103" customHeight="1" spans="1:3">
      <c r="A103" s="27">
        <v>2010950</v>
      </c>
      <c r="B103" s="27" t="s">
        <v>862</v>
      </c>
      <c r="C103" s="9">
        <v>0</v>
      </c>
    </row>
    <row r="104" customHeight="1" spans="1:3">
      <c r="A104" s="27">
        <v>2010999</v>
      </c>
      <c r="B104" s="27" t="s">
        <v>914</v>
      </c>
      <c r="C104" s="9">
        <v>0</v>
      </c>
    </row>
    <row r="105" customHeight="1" spans="1:3">
      <c r="A105" s="27">
        <v>20110</v>
      </c>
      <c r="B105" s="46" t="s">
        <v>915</v>
      </c>
      <c r="C105" s="12">
        <f>SUM(C106:C119)</f>
        <v>629</v>
      </c>
    </row>
    <row r="106" customHeight="1" spans="1:3">
      <c r="A106" s="27">
        <v>2011001</v>
      </c>
      <c r="B106" s="27" t="s">
        <v>853</v>
      </c>
      <c r="C106" s="9">
        <v>560</v>
      </c>
    </row>
    <row r="107" customHeight="1" spans="1:3">
      <c r="A107" s="27">
        <v>2011002</v>
      </c>
      <c r="B107" s="27" t="s">
        <v>854</v>
      </c>
      <c r="C107" s="9">
        <v>0</v>
      </c>
    </row>
    <row r="108" customHeight="1" spans="1:3">
      <c r="A108" s="27">
        <v>2011003</v>
      </c>
      <c r="B108" s="27" t="s">
        <v>855</v>
      </c>
      <c r="C108" s="9">
        <v>0</v>
      </c>
    </row>
    <row r="109" customHeight="1" spans="1:3">
      <c r="A109" s="27">
        <v>2011004</v>
      </c>
      <c r="B109" s="27" t="s">
        <v>916</v>
      </c>
      <c r="C109" s="9">
        <v>0</v>
      </c>
    </row>
    <row r="110" customHeight="1" spans="1:3">
      <c r="A110" s="27">
        <v>2011005</v>
      </c>
      <c r="B110" s="27" t="s">
        <v>917</v>
      </c>
      <c r="C110" s="9">
        <v>0</v>
      </c>
    </row>
    <row r="111" customHeight="1" spans="1:3">
      <c r="A111" s="27">
        <v>2011006</v>
      </c>
      <c r="B111" s="27" t="s">
        <v>918</v>
      </c>
      <c r="C111" s="9">
        <v>0</v>
      </c>
    </row>
    <row r="112" customHeight="1" spans="1:3">
      <c r="A112" s="27">
        <v>2011007</v>
      </c>
      <c r="B112" s="27" t="s">
        <v>919</v>
      </c>
      <c r="C112" s="9">
        <v>0</v>
      </c>
    </row>
    <row r="113" customHeight="1" spans="1:3">
      <c r="A113" s="27">
        <v>2011008</v>
      </c>
      <c r="B113" s="27" t="s">
        <v>920</v>
      </c>
      <c r="C113" s="9">
        <v>0</v>
      </c>
    </row>
    <row r="114" customHeight="1" spans="1:3">
      <c r="A114" s="27">
        <v>2011009</v>
      </c>
      <c r="B114" s="27" t="s">
        <v>921</v>
      </c>
      <c r="C114" s="9">
        <v>0</v>
      </c>
    </row>
    <row r="115" customHeight="1" spans="1:3">
      <c r="A115" s="27">
        <v>2011010</v>
      </c>
      <c r="B115" s="27" t="s">
        <v>922</v>
      </c>
      <c r="C115" s="9">
        <v>0</v>
      </c>
    </row>
    <row r="116" customHeight="1" spans="1:3">
      <c r="A116" s="27">
        <v>2011011</v>
      </c>
      <c r="B116" s="27" t="s">
        <v>923</v>
      </c>
      <c r="C116" s="9">
        <v>0</v>
      </c>
    </row>
    <row r="117" customHeight="1" spans="1:3">
      <c r="A117" s="27">
        <v>2011012</v>
      </c>
      <c r="B117" s="27" t="s">
        <v>924</v>
      </c>
      <c r="C117" s="9">
        <v>0</v>
      </c>
    </row>
    <row r="118" customHeight="1" spans="1:3">
      <c r="A118" s="27">
        <v>2011050</v>
      </c>
      <c r="B118" s="27" t="s">
        <v>862</v>
      </c>
      <c r="C118" s="9">
        <v>69</v>
      </c>
    </row>
    <row r="119" customHeight="1" spans="1:3">
      <c r="A119" s="27">
        <v>2011099</v>
      </c>
      <c r="B119" s="27" t="s">
        <v>925</v>
      </c>
      <c r="C119" s="9">
        <v>0</v>
      </c>
    </row>
    <row r="120" customHeight="1" spans="1:3">
      <c r="A120" s="27">
        <v>20111</v>
      </c>
      <c r="B120" s="46" t="s">
        <v>926</v>
      </c>
      <c r="C120" s="12">
        <f>SUM(C121:C128)</f>
        <v>338</v>
      </c>
    </row>
    <row r="121" customHeight="1" spans="1:3">
      <c r="A121" s="27">
        <v>2011101</v>
      </c>
      <c r="B121" s="27" t="s">
        <v>853</v>
      </c>
      <c r="C121" s="9">
        <v>314</v>
      </c>
    </row>
    <row r="122" customHeight="1" spans="1:3">
      <c r="A122" s="27">
        <v>2011102</v>
      </c>
      <c r="B122" s="27" t="s">
        <v>854</v>
      </c>
      <c r="C122" s="9">
        <v>0</v>
      </c>
    </row>
    <row r="123" customHeight="1" spans="1:3">
      <c r="A123" s="27">
        <v>2011103</v>
      </c>
      <c r="B123" s="27" t="s">
        <v>855</v>
      </c>
      <c r="C123" s="9">
        <v>0</v>
      </c>
    </row>
    <row r="124" customHeight="1" spans="1:3">
      <c r="A124" s="27">
        <v>2011104</v>
      </c>
      <c r="B124" s="27" t="s">
        <v>927</v>
      </c>
      <c r="C124" s="9">
        <v>0</v>
      </c>
    </row>
    <row r="125" customHeight="1" spans="1:3">
      <c r="A125" s="27">
        <v>2011105</v>
      </c>
      <c r="B125" s="27" t="s">
        <v>928</v>
      </c>
      <c r="C125" s="9">
        <v>0</v>
      </c>
    </row>
    <row r="126" customHeight="1" spans="1:3">
      <c r="A126" s="27">
        <v>2011106</v>
      </c>
      <c r="B126" s="27" t="s">
        <v>929</v>
      </c>
      <c r="C126" s="9">
        <v>0</v>
      </c>
    </row>
    <row r="127" customHeight="1" spans="1:3">
      <c r="A127" s="27">
        <v>2011150</v>
      </c>
      <c r="B127" s="27" t="s">
        <v>862</v>
      </c>
      <c r="C127" s="9">
        <v>5</v>
      </c>
    </row>
    <row r="128" customHeight="1" spans="1:3">
      <c r="A128" s="27">
        <v>2011199</v>
      </c>
      <c r="B128" s="27" t="s">
        <v>930</v>
      </c>
      <c r="C128" s="9">
        <v>19</v>
      </c>
    </row>
    <row r="129" customHeight="1" spans="1:3">
      <c r="A129" s="27">
        <v>20113</v>
      </c>
      <c r="B129" s="46" t="s">
        <v>931</v>
      </c>
      <c r="C129" s="12">
        <f>SUM(C130:C139)</f>
        <v>317</v>
      </c>
    </row>
    <row r="130" customHeight="1" spans="1:3">
      <c r="A130" s="27">
        <v>2011301</v>
      </c>
      <c r="B130" s="27" t="s">
        <v>853</v>
      </c>
      <c r="C130" s="9">
        <v>108</v>
      </c>
    </row>
    <row r="131" customHeight="1" spans="1:3">
      <c r="A131" s="27">
        <v>2011302</v>
      </c>
      <c r="B131" s="27" t="s">
        <v>854</v>
      </c>
      <c r="C131" s="9">
        <v>0</v>
      </c>
    </row>
    <row r="132" customHeight="1" spans="1:3">
      <c r="A132" s="27">
        <v>2011303</v>
      </c>
      <c r="B132" s="27" t="s">
        <v>855</v>
      </c>
      <c r="C132" s="9">
        <v>0</v>
      </c>
    </row>
    <row r="133" customHeight="1" spans="1:3">
      <c r="A133" s="27">
        <v>2011304</v>
      </c>
      <c r="B133" s="27" t="s">
        <v>932</v>
      </c>
      <c r="C133" s="9">
        <v>0</v>
      </c>
    </row>
    <row r="134" customHeight="1" spans="1:3">
      <c r="A134" s="27">
        <v>2011305</v>
      </c>
      <c r="B134" s="27" t="s">
        <v>933</v>
      </c>
      <c r="C134" s="9">
        <v>0</v>
      </c>
    </row>
    <row r="135" customHeight="1" spans="1:3">
      <c r="A135" s="27">
        <v>2011306</v>
      </c>
      <c r="B135" s="27" t="s">
        <v>934</v>
      </c>
      <c r="C135" s="9">
        <v>0</v>
      </c>
    </row>
    <row r="136" customHeight="1" spans="1:3">
      <c r="A136" s="27">
        <v>2011307</v>
      </c>
      <c r="B136" s="27" t="s">
        <v>935</v>
      </c>
      <c r="C136" s="9">
        <v>0</v>
      </c>
    </row>
    <row r="137" customHeight="1" spans="1:3">
      <c r="A137" s="27">
        <v>2011308</v>
      </c>
      <c r="B137" s="27" t="s">
        <v>936</v>
      </c>
      <c r="C137" s="9">
        <v>209</v>
      </c>
    </row>
    <row r="138" customHeight="1" spans="1:3">
      <c r="A138" s="27">
        <v>2011350</v>
      </c>
      <c r="B138" s="27" t="s">
        <v>862</v>
      </c>
      <c r="C138" s="9">
        <v>0</v>
      </c>
    </row>
    <row r="139" customHeight="1" spans="1:3">
      <c r="A139" s="27">
        <v>2011399</v>
      </c>
      <c r="B139" s="27" t="s">
        <v>937</v>
      </c>
      <c r="C139" s="9">
        <v>0</v>
      </c>
    </row>
    <row r="140" customHeight="1" spans="1:3">
      <c r="A140" s="27">
        <v>20114</v>
      </c>
      <c r="B140" s="46" t="s">
        <v>938</v>
      </c>
      <c r="C140" s="12">
        <f>SUM(C141:C151)</f>
        <v>0</v>
      </c>
    </row>
    <row r="141" customHeight="1" spans="1:3">
      <c r="A141" s="27">
        <v>2011401</v>
      </c>
      <c r="B141" s="27" t="s">
        <v>853</v>
      </c>
      <c r="C141" s="9">
        <v>0</v>
      </c>
    </row>
    <row r="142" customHeight="1" spans="1:3">
      <c r="A142" s="27">
        <v>2011402</v>
      </c>
      <c r="B142" s="27" t="s">
        <v>854</v>
      </c>
      <c r="C142" s="9">
        <v>0</v>
      </c>
    </row>
    <row r="143" customHeight="1" spans="1:3">
      <c r="A143" s="27">
        <v>2011403</v>
      </c>
      <c r="B143" s="27" t="s">
        <v>855</v>
      </c>
      <c r="C143" s="9">
        <v>0</v>
      </c>
    </row>
    <row r="144" customHeight="1" spans="1:3">
      <c r="A144" s="27">
        <v>2011404</v>
      </c>
      <c r="B144" s="27" t="s">
        <v>939</v>
      </c>
      <c r="C144" s="9">
        <v>0</v>
      </c>
    </row>
    <row r="145" customHeight="1" spans="1:3">
      <c r="A145" s="27">
        <v>2011405</v>
      </c>
      <c r="B145" s="27" t="s">
        <v>940</v>
      </c>
      <c r="C145" s="9">
        <v>0</v>
      </c>
    </row>
    <row r="146" customHeight="1" spans="1:3">
      <c r="A146" s="27">
        <v>2011406</v>
      </c>
      <c r="B146" s="27" t="s">
        <v>941</v>
      </c>
      <c r="C146" s="9">
        <v>0</v>
      </c>
    </row>
    <row r="147" customHeight="1" spans="1:3">
      <c r="A147" s="27">
        <v>2011407</v>
      </c>
      <c r="B147" s="27" t="s">
        <v>942</v>
      </c>
      <c r="C147" s="9">
        <v>0</v>
      </c>
    </row>
    <row r="148" customHeight="1" spans="1:3">
      <c r="A148" s="27">
        <v>2011408</v>
      </c>
      <c r="B148" s="27" t="s">
        <v>943</v>
      </c>
      <c r="C148" s="9">
        <v>0</v>
      </c>
    </row>
    <row r="149" customHeight="1" spans="1:3">
      <c r="A149" s="27">
        <v>2011409</v>
      </c>
      <c r="B149" s="27" t="s">
        <v>944</v>
      </c>
      <c r="C149" s="9">
        <v>0</v>
      </c>
    </row>
    <row r="150" customHeight="1" spans="1:3">
      <c r="A150" s="27">
        <v>2011450</v>
      </c>
      <c r="B150" s="27" t="s">
        <v>862</v>
      </c>
      <c r="C150" s="9">
        <v>0</v>
      </c>
    </row>
    <row r="151" customHeight="1" spans="1:3">
      <c r="A151" s="27">
        <v>2011499</v>
      </c>
      <c r="B151" s="27" t="s">
        <v>945</v>
      </c>
      <c r="C151" s="9">
        <v>0</v>
      </c>
    </row>
    <row r="152" customHeight="1" spans="1:3">
      <c r="A152" s="27">
        <v>20115</v>
      </c>
      <c r="B152" s="46" t="s">
        <v>946</v>
      </c>
      <c r="C152" s="12">
        <f>SUM(C153:C161)</f>
        <v>33</v>
      </c>
    </row>
    <row r="153" customHeight="1" spans="1:3">
      <c r="A153" s="27">
        <v>2011501</v>
      </c>
      <c r="B153" s="27" t="s">
        <v>853</v>
      </c>
      <c r="C153" s="9">
        <v>1</v>
      </c>
    </row>
    <row r="154" customHeight="1" spans="1:3">
      <c r="A154" s="27">
        <v>2011502</v>
      </c>
      <c r="B154" s="27" t="s">
        <v>854</v>
      </c>
      <c r="C154" s="9">
        <v>5</v>
      </c>
    </row>
    <row r="155" customHeight="1" spans="1:3">
      <c r="A155" s="27">
        <v>2011503</v>
      </c>
      <c r="B155" s="27" t="s">
        <v>855</v>
      </c>
      <c r="C155" s="9">
        <v>0</v>
      </c>
    </row>
    <row r="156" customHeight="1" spans="1:3">
      <c r="A156" s="27">
        <v>2011504</v>
      </c>
      <c r="B156" s="27" t="s">
        <v>947</v>
      </c>
      <c r="C156" s="9">
        <v>0</v>
      </c>
    </row>
    <row r="157" customHeight="1" spans="1:3">
      <c r="A157" s="27">
        <v>2011505</v>
      </c>
      <c r="B157" s="27" t="s">
        <v>948</v>
      </c>
      <c r="C157" s="9">
        <v>5</v>
      </c>
    </row>
    <row r="158" customHeight="1" spans="1:3">
      <c r="A158" s="27">
        <v>2011506</v>
      </c>
      <c r="B158" s="27" t="s">
        <v>949</v>
      </c>
      <c r="C158" s="9">
        <v>0</v>
      </c>
    </row>
    <row r="159" customHeight="1" spans="1:3">
      <c r="A159" s="27">
        <v>2011507</v>
      </c>
      <c r="B159" s="27" t="s">
        <v>896</v>
      </c>
      <c r="C159" s="9">
        <v>0</v>
      </c>
    </row>
    <row r="160" customHeight="1" spans="1:3">
      <c r="A160" s="27">
        <v>2011550</v>
      </c>
      <c r="B160" s="27" t="s">
        <v>862</v>
      </c>
      <c r="C160" s="9">
        <v>5</v>
      </c>
    </row>
    <row r="161" customHeight="1" spans="1:3">
      <c r="A161" s="27">
        <v>2011599</v>
      </c>
      <c r="B161" s="27" t="s">
        <v>950</v>
      </c>
      <c r="C161" s="9">
        <v>17</v>
      </c>
    </row>
    <row r="162" customHeight="1" spans="1:3">
      <c r="A162" s="27">
        <v>20117</v>
      </c>
      <c r="B162" s="46" t="s">
        <v>951</v>
      </c>
      <c r="C162" s="12">
        <f>SUM(C163:C174)</f>
        <v>10</v>
      </c>
    </row>
    <row r="163" customHeight="1" spans="1:3">
      <c r="A163" s="27">
        <v>2011701</v>
      </c>
      <c r="B163" s="27" t="s">
        <v>853</v>
      </c>
      <c r="C163" s="9">
        <v>0</v>
      </c>
    </row>
    <row r="164" customHeight="1" spans="1:3">
      <c r="A164" s="27">
        <v>2011702</v>
      </c>
      <c r="B164" s="27" t="s">
        <v>854</v>
      </c>
      <c r="C164" s="9">
        <v>0</v>
      </c>
    </row>
    <row r="165" customHeight="1" spans="1:3">
      <c r="A165" s="27">
        <v>2011703</v>
      </c>
      <c r="B165" s="27" t="s">
        <v>855</v>
      </c>
      <c r="C165" s="9">
        <v>0</v>
      </c>
    </row>
    <row r="166" customHeight="1" spans="1:3">
      <c r="A166" s="27">
        <v>2011704</v>
      </c>
      <c r="B166" s="27" t="s">
        <v>952</v>
      </c>
      <c r="C166" s="9">
        <v>0</v>
      </c>
    </row>
    <row r="167" customHeight="1" spans="1:3">
      <c r="A167" s="27">
        <v>2011705</v>
      </c>
      <c r="B167" s="27" t="s">
        <v>953</v>
      </c>
      <c r="C167" s="9">
        <v>0</v>
      </c>
    </row>
    <row r="168" customHeight="1" spans="1:3">
      <c r="A168" s="27">
        <v>2011706</v>
      </c>
      <c r="B168" s="27" t="s">
        <v>954</v>
      </c>
      <c r="C168" s="9">
        <v>10</v>
      </c>
    </row>
    <row r="169" customHeight="1" spans="1:3">
      <c r="A169" s="27">
        <v>2011707</v>
      </c>
      <c r="B169" s="27" t="s">
        <v>955</v>
      </c>
      <c r="C169" s="9">
        <v>0</v>
      </c>
    </row>
    <row r="170" customHeight="1" spans="1:3">
      <c r="A170" s="27">
        <v>2011708</v>
      </c>
      <c r="B170" s="27" t="s">
        <v>956</v>
      </c>
      <c r="C170" s="9">
        <v>0</v>
      </c>
    </row>
    <row r="171" customHeight="1" spans="1:3">
      <c r="A171" s="27">
        <v>2011709</v>
      </c>
      <c r="B171" s="27" t="s">
        <v>957</v>
      </c>
      <c r="C171" s="9">
        <v>0</v>
      </c>
    </row>
    <row r="172" customHeight="1" spans="1:3">
      <c r="A172" s="27">
        <v>2011710</v>
      </c>
      <c r="B172" s="27" t="s">
        <v>896</v>
      </c>
      <c r="C172" s="9">
        <v>0</v>
      </c>
    </row>
    <row r="173" customHeight="1" spans="1:3">
      <c r="A173" s="27">
        <v>2011750</v>
      </c>
      <c r="B173" s="27" t="s">
        <v>862</v>
      </c>
      <c r="C173" s="9">
        <v>0</v>
      </c>
    </row>
    <row r="174" customHeight="1" spans="1:3">
      <c r="A174" s="27">
        <v>2011799</v>
      </c>
      <c r="B174" s="27" t="s">
        <v>958</v>
      </c>
      <c r="C174" s="9">
        <v>0</v>
      </c>
    </row>
    <row r="175" customHeight="1" spans="1:3">
      <c r="A175" s="27">
        <v>20123</v>
      </c>
      <c r="B175" s="46" t="s">
        <v>959</v>
      </c>
      <c r="C175" s="12">
        <f>SUM(C176:C181)</f>
        <v>0</v>
      </c>
    </row>
    <row r="176" customHeight="1" spans="1:3">
      <c r="A176" s="27">
        <v>2012301</v>
      </c>
      <c r="B176" s="27" t="s">
        <v>853</v>
      </c>
      <c r="C176" s="9">
        <v>0</v>
      </c>
    </row>
    <row r="177" customHeight="1" spans="1:3">
      <c r="A177" s="27">
        <v>2012302</v>
      </c>
      <c r="B177" s="27" t="s">
        <v>854</v>
      </c>
      <c r="C177" s="9">
        <v>0</v>
      </c>
    </row>
    <row r="178" customHeight="1" spans="1:3">
      <c r="A178" s="27">
        <v>2012303</v>
      </c>
      <c r="B178" s="27" t="s">
        <v>855</v>
      </c>
      <c r="C178" s="9">
        <v>0</v>
      </c>
    </row>
    <row r="179" customHeight="1" spans="1:3">
      <c r="A179" s="27">
        <v>2012304</v>
      </c>
      <c r="B179" s="27" t="s">
        <v>960</v>
      </c>
      <c r="C179" s="9">
        <v>0</v>
      </c>
    </row>
    <row r="180" customHeight="1" spans="1:3">
      <c r="A180" s="27">
        <v>2012350</v>
      </c>
      <c r="B180" s="27" t="s">
        <v>862</v>
      </c>
      <c r="C180" s="9">
        <v>0</v>
      </c>
    </row>
    <row r="181" customHeight="1" spans="1:3">
      <c r="A181" s="27">
        <v>2012399</v>
      </c>
      <c r="B181" s="27" t="s">
        <v>961</v>
      </c>
      <c r="C181" s="9">
        <v>0</v>
      </c>
    </row>
    <row r="182" customHeight="1" spans="1:3">
      <c r="A182" s="27">
        <v>20124</v>
      </c>
      <c r="B182" s="46" t="s">
        <v>962</v>
      </c>
      <c r="C182" s="12">
        <f>SUM(C183:C188)</f>
        <v>0</v>
      </c>
    </row>
    <row r="183" customHeight="1" spans="1:3">
      <c r="A183" s="27">
        <v>2012401</v>
      </c>
      <c r="B183" s="27" t="s">
        <v>853</v>
      </c>
      <c r="C183" s="9">
        <v>0</v>
      </c>
    </row>
    <row r="184" customHeight="1" spans="1:3">
      <c r="A184" s="27">
        <v>2012402</v>
      </c>
      <c r="B184" s="27" t="s">
        <v>854</v>
      </c>
      <c r="C184" s="9">
        <v>0</v>
      </c>
    </row>
    <row r="185" customHeight="1" spans="1:3">
      <c r="A185" s="27">
        <v>2012403</v>
      </c>
      <c r="B185" s="27" t="s">
        <v>855</v>
      </c>
      <c r="C185" s="9">
        <v>0</v>
      </c>
    </row>
    <row r="186" customHeight="1" spans="1:3">
      <c r="A186" s="27">
        <v>2012404</v>
      </c>
      <c r="B186" s="27" t="s">
        <v>963</v>
      </c>
      <c r="C186" s="9">
        <v>0</v>
      </c>
    </row>
    <row r="187" customHeight="1" spans="1:3">
      <c r="A187" s="27">
        <v>2012450</v>
      </c>
      <c r="B187" s="27" t="s">
        <v>862</v>
      </c>
      <c r="C187" s="9">
        <v>0</v>
      </c>
    </row>
    <row r="188" customHeight="1" spans="1:3">
      <c r="A188" s="27">
        <v>2012499</v>
      </c>
      <c r="B188" s="27" t="s">
        <v>964</v>
      </c>
      <c r="C188" s="9">
        <v>0</v>
      </c>
    </row>
    <row r="189" customHeight="1" spans="1:3">
      <c r="A189" s="27">
        <v>20125</v>
      </c>
      <c r="B189" s="46" t="s">
        <v>965</v>
      </c>
      <c r="C189" s="12">
        <f>SUM(C190:C197)</f>
        <v>0</v>
      </c>
    </row>
    <row r="190" customHeight="1" spans="1:3">
      <c r="A190" s="27">
        <v>2012501</v>
      </c>
      <c r="B190" s="27" t="s">
        <v>853</v>
      </c>
      <c r="C190" s="9">
        <v>0</v>
      </c>
    </row>
    <row r="191" customHeight="1" spans="1:3">
      <c r="A191" s="27">
        <v>2012502</v>
      </c>
      <c r="B191" s="27" t="s">
        <v>854</v>
      </c>
      <c r="C191" s="9">
        <v>0</v>
      </c>
    </row>
    <row r="192" customHeight="1" spans="1:3">
      <c r="A192" s="27">
        <v>2012503</v>
      </c>
      <c r="B192" s="27" t="s">
        <v>855</v>
      </c>
      <c r="C192" s="9">
        <v>0</v>
      </c>
    </row>
    <row r="193" customHeight="1" spans="1:3">
      <c r="A193" s="27">
        <v>2012504</v>
      </c>
      <c r="B193" s="27" t="s">
        <v>966</v>
      </c>
      <c r="C193" s="9">
        <v>0</v>
      </c>
    </row>
    <row r="194" customHeight="1" spans="1:3">
      <c r="A194" s="27">
        <v>2012505</v>
      </c>
      <c r="B194" s="27" t="s">
        <v>967</v>
      </c>
      <c r="C194" s="9">
        <v>0</v>
      </c>
    </row>
    <row r="195" customHeight="1" spans="1:3">
      <c r="A195" s="27">
        <v>2012506</v>
      </c>
      <c r="B195" s="27" t="s">
        <v>968</v>
      </c>
      <c r="C195" s="9">
        <v>0</v>
      </c>
    </row>
    <row r="196" customHeight="1" spans="1:3">
      <c r="A196" s="27">
        <v>2012550</v>
      </c>
      <c r="B196" s="27" t="s">
        <v>862</v>
      </c>
      <c r="C196" s="9">
        <v>0</v>
      </c>
    </row>
    <row r="197" customHeight="1" spans="1:3">
      <c r="A197" s="27">
        <v>2012599</v>
      </c>
      <c r="B197" s="27" t="s">
        <v>969</v>
      </c>
      <c r="C197" s="9">
        <v>0</v>
      </c>
    </row>
    <row r="198" customHeight="1" spans="1:3">
      <c r="A198" s="27">
        <v>20126</v>
      </c>
      <c r="B198" s="46" t="s">
        <v>970</v>
      </c>
      <c r="C198" s="12">
        <f>SUM(C199:C203)</f>
        <v>28</v>
      </c>
    </row>
    <row r="199" customHeight="1" spans="1:3">
      <c r="A199" s="27">
        <v>2012601</v>
      </c>
      <c r="B199" s="27" t="s">
        <v>853</v>
      </c>
      <c r="C199" s="9">
        <v>28</v>
      </c>
    </row>
    <row r="200" customHeight="1" spans="1:3">
      <c r="A200" s="27">
        <v>2012602</v>
      </c>
      <c r="B200" s="27" t="s">
        <v>854</v>
      </c>
      <c r="C200" s="9">
        <v>0</v>
      </c>
    </row>
    <row r="201" customHeight="1" spans="1:3">
      <c r="A201" s="27">
        <v>2012603</v>
      </c>
      <c r="B201" s="27" t="s">
        <v>855</v>
      </c>
      <c r="C201" s="9">
        <v>0</v>
      </c>
    </row>
    <row r="202" customHeight="1" spans="1:3">
      <c r="A202" s="27">
        <v>2012604</v>
      </c>
      <c r="B202" s="27" t="s">
        <v>971</v>
      </c>
      <c r="C202" s="9">
        <v>0</v>
      </c>
    </row>
    <row r="203" customHeight="1" spans="1:3">
      <c r="A203" s="27">
        <v>2012699</v>
      </c>
      <c r="B203" s="27" t="s">
        <v>972</v>
      </c>
      <c r="C203" s="9">
        <v>0</v>
      </c>
    </row>
    <row r="204" customHeight="1" spans="1:3">
      <c r="A204" s="27">
        <v>20128</v>
      </c>
      <c r="B204" s="46" t="s">
        <v>973</v>
      </c>
      <c r="C204" s="12">
        <f>SUM(C205:C210)</f>
        <v>0</v>
      </c>
    </row>
    <row r="205" customHeight="1" spans="1:3">
      <c r="A205" s="27">
        <v>2012801</v>
      </c>
      <c r="B205" s="27" t="s">
        <v>853</v>
      </c>
      <c r="C205" s="9">
        <v>0</v>
      </c>
    </row>
    <row r="206" customHeight="1" spans="1:3">
      <c r="A206" s="27">
        <v>2012802</v>
      </c>
      <c r="B206" s="27" t="s">
        <v>854</v>
      </c>
      <c r="C206" s="9">
        <v>0</v>
      </c>
    </row>
    <row r="207" customHeight="1" spans="1:3">
      <c r="A207" s="27">
        <v>2012803</v>
      </c>
      <c r="B207" s="27" t="s">
        <v>855</v>
      </c>
      <c r="C207" s="9">
        <v>0</v>
      </c>
    </row>
    <row r="208" customHeight="1" spans="1:3">
      <c r="A208" s="27">
        <v>2012804</v>
      </c>
      <c r="B208" s="27" t="s">
        <v>867</v>
      </c>
      <c r="C208" s="9">
        <v>0</v>
      </c>
    </row>
    <row r="209" customHeight="1" spans="1:3">
      <c r="A209" s="27">
        <v>2012850</v>
      </c>
      <c r="B209" s="27" t="s">
        <v>862</v>
      </c>
      <c r="C209" s="9">
        <v>0</v>
      </c>
    </row>
    <row r="210" customHeight="1" spans="1:3">
      <c r="A210" s="27">
        <v>2012899</v>
      </c>
      <c r="B210" s="27" t="s">
        <v>974</v>
      </c>
      <c r="C210" s="9">
        <v>0</v>
      </c>
    </row>
    <row r="211" customHeight="1" spans="1:3">
      <c r="A211" s="27">
        <v>20129</v>
      </c>
      <c r="B211" s="46" t="s">
        <v>975</v>
      </c>
      <c r="C211" s="12">
        <f>SUM(C212:C218)</f>
        <v>338</v>
      </c>
    </row>
    <row r="212" customHeight="1" spans="1:3">
      <c r="A212" s="27">
        <v>2012901</v>
      </c>
      <c r="B212" s="27" t="s">
        <v>853</v>
      </c>
      <c r="C212" s="9">
        <v>334</v>
      </c>
    </row>
    <row r="213" customHeight="1" spans="1:3">
      <c r="A213" s="27">
        <v>2012902</v>
      </c>
      <c r="B213" s="27" t="s">
        <v>854</v>
      </c>
      <c r="C213" s="9">
        <v>0</v>
      </c>
    </row>
    <row r="214" customHeight="1" spans="1:3">
      <c r="A214" s="27">
        <v>2012903</v>
      </c>
      <c r="B214" s="27" t="s">
        <v>855</v>
      </c>
      <c r="C214" s="9">
        <v>0</v>
      </c>
    </row>
    <row r="215" customHeight="1" spans="1:3">
      <c r="A215" s="27">
        <v>2012904</v>
      </c>
      <c r="B215" s="27" t="s">
        <v>976</v>
      </c>
      <c r="C215" s="9">
        <v>0</v>
      </c>
    </row>
    <row r="216" customHeight="1" spans="1:3">
      <c r="A216" s="27">
        <v>2012905</v>
      </c>
      <c r="B216" s="27" t="s">
        <v>977</v>
      </c>
      <c r="C216" s="9">
        <v>0</v>
      </c>
    </row>
    <row r="217" customHeight="1" spans="1:3">
      <c r="A217" s="27">
        <v>2012950</v>
      </c>
      <c r="B217" s="27" t="s">
        <v>862</v>
      </c>
      <c r="C217" s="9">
        <v>0</v>
      </c>
    </row>
    <row r="218" customHeight="1" spans="1:3">
      <c r="A218" s="27">
        <v>2012999</v>
      </c>
      <c r="B218" s="27" t="s">
        <v>978</v>
      </c>
      <c r="C218" s="9">
        <v>4</v>
      </c>
    </row>
    <row r="219" customHeight="1" spans="1:3">
      <c r="A219" s="27">
        <v>20131</v>
      </c>
      <c r="B219" s="46" t="s">
        <v>979</v>
      </c>
      <c r="C219" s="12">
        <f>SUM(C220:C225)</f>
        <v>13</v>
      </c>
    </row>
    <row r="220" customHeight="1" spans="1:3">
      <c r="A220" s="27">
        <v>2013101</v>
      </c>
      <c r="B220" s="27" t="s">
        <v>853</v>
      </c>
      <c r="C220" s="9">
        <v>13</v>
      </c>
    </row>
    <row r="221" customHeight="1" spans="1:3">
      <c r="A221" s="27">
        <v>2013102</v>
      </c>
      <c r="B221" s="27" t="s">
        <v>854</v>
      </c>
      <c r="C221" s="9">
        <v>0</v>
      </c>
    </row>
    <row r="222" customHeight="1" spans="1:3">
      <c r="A222" s="27">
        <v>2013103</v>
      </c>
      <c r="B222" s="27" t="s">
        <v>855</v>
      </c>
      <c r="C222" s="9">
        <v>0</v>
      </c>
    </row>
    <row r="223" customHeight="1" spans="1:3">
      <c r="A223" s="27">
        <v>2013105</v>
      </c>
      <c r="B223" s="27" t="s">
        <v>980</v>
      </c>
      <c r="C223" s="9">
        <v>0</v>
      </c>
    </row>
    <row r="224" customHeight="1" spans="1:3">
      <c r="A224" s="27">
        <v>2013150</v>
      </c>
      <c r="B224" s="27" t="s">
        <v>862</v>
      </c>
      <c r="C224" s="9">
        <v>0</v>
      </c>
    </row>
    <row r="225" customHeight="1" spans="1:3">
      <c r="A225" s="27">
        <v>2013199</v>
      </c>
      <c r="B225" s="27" t="s">
        <v>981</v>
      </c>
      <c r="C225" s="9">
        <v>0</v>
      </c>
    </row>
    <row r="226" customHeight="1" spans="1:3">
      <c r="A226" s="27">
        <v>20132</v>
      </c>
      <c r="B226" s="46" t="s">
        <v>982</v>
      </c>
      <c r="C226" s="12">
        <f>SUM(C227:C231)</f>
        <v>0</v>
      </c>
    </row>
    <row r="227" customHeight="1" spans="1:3">
      <c r="A227" s="27">
        <v>2013201</v>
      </c>
      <c r="B227" s="27" t="s">
        <v>853</v>
      </c>
      <c r="C227" s="9">
        <v>0</v>
      </c>
    </row>
    <row r="228" customHeight="1" spans="1:3">
      <c r="A228" s="27">
        <v>2013202</v>
      </c>
      <c r="B228" s="27" t="s">
        <v>854</v>
      </c>
      <c r="C228" s="9">
        <v>0</v>
      </c>
    </row>
    <row r="229" customHeight="1" spans="1:3">
      <c r="A229" s="27">
        <v>2013203</v>
      </c>
      <c r="B229" s="27" t="s">
        <v>855</v>
      </c>
      <c r="C229" s="9">
        <v>0</v>
      </c>
    </row>
    <row r="230" customHeight="1" spans="1:3">
      <c r="A230" s="27">
        <v>2013250</v>
      </c>
      <c r="B230" s="27" t="s">
        <v>862</v>
      </c>
      <c r="C230" s="9">
        <v>0</v>
      </c>
    </row>
    <row r="231" customHeight="1" spans="1:3">
      <c r="A231" s="27">
        <v>2013299</v>
      </c>
      <c r="B231" s="27" t="s">
        <v>983</v>
      </c>
      <c r="C231" s="9">
        <v>0</v>
      </c>
    </row>
    <row r="232" customHeight="1" spans="1:3">
      <c r="A232" s="27">
        <v>20133</v>
      </c>
      <c r="B232" s="46" t="s">
        <v>984</v>
      </c>
      <c r="C232" s="12">
        <f>SUM(C233:C237)</f>
        <v>127</v>
      </c>
    </row>
    <row r="233" customHeight="1" spans="1:3">
      <c r="A233" s="27">
        <v>2013301</v>
      </c>
      <c r="B233" s="27" t="s">
        <v>853</v>
      </c>
      <c r="C233" s="9">
        <v>68</v>
      </c>
    </row>
    <row r="234" customHeight="1" spans="1:3">
      <c r="A234" s="27">
        <v>2013302</v>
      </c>
      <c r="B234" s="27" t="s">
        <v>854</v>
      </c>
      <c r="C234" s="9">
        <v>0</v>
      </c>
    </row>
    <row r="235" customHeight="1" spans="1:3">
      <c r="A235" s="27">
        <v>2013303</v>
      </c>
      <c r="B235" s="27" t="s">
        <v>855</v>
      </c>
      <c r="C235" s="9">
        <v>0</v>
      </c>
    </row>
    <row r="236" customHeight="1" spans="1:3">
      <c r="A236" s="27">
        <v>2013350</v>
      </c>
      <c r="B236" s="27" t="s">
        <v>862</v>
      </c>
      <c r="C236" s="9">
        <v>59</v>
      </c>
    </row>
    <row r="237" customHeight="1" spans="1:3">
      <c r="A237" s="27">
        <v>2013399</v>
      </c>
      <c r="B237" s="27" t="s">
        <v>985</v>
      </c>
      <c r="C237" s="9">
        <v>0</v>
      </c>
    </row>
    <row r="238" customHeight="1" spans="1:3">
      <c r="A238" s="27">
        <v>20134</v>
      </c>
      <c r="B238" s="46" t="s">
        <v>986</v>
      </c>
      <c r="C238" s="12">
        <f>SUM(C239:C243)</f>
        <v>0</v>
      </c>
    </row>
    <row r="239" customHeight="1" spans="1:3">
      <c r="A239" s="27">
        <v>2013401</v>
      </c>
      <c r="B239" s="27" t="s">
        <v>853</v>
      </c>
      <c r="C239" s="9">
        <v>0</v>
      </c>
    </row>
    <row r="240" customHeight="1" spans="1:3">
      <c r="A240" s="27">
        <v>2013402</v>
      </c>
      <c r="B240" s="27" t="s">
        <v>854</v>
      </c>
      <c r="C240" s="9">
        <v>0</v>
      </c>
    </row>
    <row r="241" customHeight="1" spans="1:3">
      <c r="A241" s="27">
        <v>2013403</v>
      </c>
      <c r="B241" s="27" t="s">
        <v>855</v>
      </c>
      <c r="C241" s="9">
        <v>0</v>
      </c>
    </row>
    <row r="242" customHeight="1" spans="1:3">
      <c r="A242" s="27">
        <v>2013450</v>
      </c>
      <c r="B242" s="27" t="s">
        <v>862</v>
      </c>
      <c r="C242" s="9">
        <v>0</v>
      </c>
    </row>
    <row r="243" customHeight="1" spans="1:3">
      <c r="A243" s="27">
        <v>2013499</v>
      </c>
      <c r="B243" s="27" t="s">
        <v>987</v>
      </c>
      <c r="C243" s="9">
        <v>0</v>
      </c>
    </row>
    <row r="244" customHeight="1" spans="1:3">
      <c r="A244" s="27">
        <v>20135</v>
      </c>
      <c r="B244" s="46" t="s">
        <v>988</v>
      </c>
      <c r="C244" s="12">
        <f>SUM(C245:C249)</f>
        <v>0</v>
      </c>
    </row>
    <row r="245" customHeight="1" spans="1:3">
      <c r="A245" s="27">
        <v>2013501</v>
      </c>
      <c r="B245" s="27" t="s">
        <v>853</v>
      </c>
      <c r="C245" s="9">
        <v>0</v>
      </c>
    </row>
    <row r="246" customHeight="1" spans="1:3">
      <c r="A246" s="27">
        <v>2013502</v>
      </c>
      <c r="B246" s="27" t="s">
        <v>854</v>
      </c>
      <c r="C246" s="9">
        <v>0</v>
      </c>
    </row>
    <row r="247" customHeight="1" spans="1:3">
      <c r="A247" s="27">
        <v>2013503</v>
      </c>
      <c r="B247" s="27" t="s">
        <v>855</v>
      </c>
      <c r="C247" s="9">
        <v>0</v>
      </c>
    </row>
    <row r="248" customHeight="1" spans="1:3">
      <c r="A248" s="27">
        <v>2013550</v>
      </c>
      <c r="B248" s="27" t="s">
        <v>862</v>
      </c>
      <c r="C248" s="9">
        <v>0</v>
      </c>
    </row>
    <row r="249" customHeight="1" spans="1:3">
      <c r="A249" s="27">
        <v>2013599</v>
      </c>
      <c r="B249" s="27" t="s">
        <v>989</v>
      </c>
      <c r="C249" s="9">
        <v>0</v>
      </c>
    </row>
    <row r="250" customHeight="1" spans="1:3">
      <c r="A250" s="27">
        <v>20136</v>
      </c>
      <c r="B250" s="46" t="s">
        <v>990</v>
      </c>
      <c r="C250" s="12">
        <f>SUM(C251:C255)</f>
        <v>0</v>
      </c>
    </row>
    <row r="251" customHeight="1" spans="1:3">
      <c r="A251" s="27">
        <v>2013601</v>
      </c>
      <c r="B251" s="27" t="s">
        <v>853</v>
      </c>
      <c r="C251" s="9">
        <v>0</v>
      </c>
    </row>
    <row r="252" customHeight="1" spans="1:3">
      <c r="A252" s="27">
        <v>2013602</v>
      </c>
      <c r="B252" s="27" t="s">
        <v>854</v>
      </c>
      <c r="C252" s="9">
        <v>0</v>
      </c>
    </row>
    <row r="253" customHeight="1" spans="1:3">
      <c r="A253" s="27">
        <v>2013603</v>
      </c>
      <c r="B253" s="27" t="s">
        <v>855</v>
      </c>
      <c r="C253" s="9">
        <v>0</v>
      </c>
    </row>
    <row r="254" customHeight="1" spans="1:3">
      <c r="A254" s="27">
        <v>2013650</v>
      </c>
      <c r="B254" s="27" t="s">
        <v>862</v>
      </c>
      <c r="C254" s="9">
        <v>0</v>
      </c>
    </row>
    <row r="255" customHeight="1" spans="1:3">
      <c r="A255" s="27">
        <v>2013699</v>
      </c>
      <c r="B255" s="27" t="s">
        <v>991</v>
      </c>
      <c r="C255" s="9">
        <v>0</v>
      </c>
    </row>
    <row r="256" customHeight="1" spans="1:3">
      <c r="A256" s="27">
        <v>20199</v>
      </c>
      <c r="B256" s="46" t="s">
        <v>992</v>
      </c>
      <c r="C256" s="12">
        <f>SUM(C257:C258)</f>
        <v>2425</v>
      </c>
    </row>
    <row r="257" customHeight="1" spans="1:3">
      <c r="A257" s="27">
        <v>2019901</v>
      </c>
      <c r="B257" s="27" t="s">
        <v>993</v>
      </c>
      <c r="C257" s="9">
        <v>0</v>
      </c>
    </row>
    <row r="258" customHeight="1" spans="1:3">
      <c r="A258" s="27">
        <v>2019999</v>
      </c>
      <c r="B258" s="27" t="s">
        <v>994</v>
      </c>
      <c r="C258" s="9">
        <v>2425</v>
      </c>
    </row>
    <row r="259" customHeight="1" spans="1:3">
      <c r="A259" s="27">
        <v>202</v>
      </c>
      <c r="B259" s="46" t="s">
        <v>995</v>
      </c>
      <c r="C259" s="12">
        <f>SUM(C260,C267,C270,C277,C283,C287,C289,C294)</f>
        <v>0</v>
      </c>
    </row>
    <row r="260" customHeight="1" spans="1:3">
      <c r="A260" s="27">
        <v>20201</v>
      </c>
      <c r="B260" s="46" t="s">
        <v>996</v>
      </c>
      <c r="C260" s="12">
        <f>SUM(C261:C266)</f>
        <v>0</v>
      </c>
    </row>
    <row r="261" customHeight="1" spans="1:3">
      <c r="A261" s="27">
        <v>2020101</v>
      </c>
      <c r="B261" s="27" t="s">
        <v>853</v>
      </c>
      <c r="C261" s="9">
        <v>0</v>
      </c>
    </row>
    <row r="262" customHeight="1" spans="1:3">
      <c r="A262" s="27">
        <v>2020102</v>
      </c>
      <c r="B262" s="27" t="s">
        <v>854</v>
      </c>
      <c r="C262" s="9">
        <v>0</v>
      </c>
    </row>
    <row r="263" customHeight="1" spans="1:3">
      <c r="A263" s="27">
        <v>2020103</v>
      </c>
      <c r="B263" s="27" t="s">
        <v>855</v>
      </c>
      <c r="C263" s="9">
        <v>0</v>
      </c>
    </row>
    <row r="264" customHeight="1" spans="1:3">
      <c r="A264" s="27">
        <v>2020104</v>
      </c>
      <c r="B264" s="27" t="s">
        <v>980</v>
      </c>
      <c r="C264" s="9">
        <v>0</v>
      </c>
    </row>
    <row r="265" customHeight="1" spans="1:3">
      <c r="A265" s="27">
        <v>2020150</v>
      </c>
      <c r="B265" s="27" t="s">
        <v>862</v>
      </c>
      <c r="C265" s="9">
        <v>0</v>
      </c>
    </row>
    <row r="266" customHeight="1" spans="1:3">
      <c r="A266" s="27">
        <v>2020199</v>
      </c>
      <c r="B266" s="27" t="s">
        <v>997</v>
      </c>
      <c r="C266" s="9">
        <v>0</v>
      </c>
    </row>
    <row r="267" customHeight="1" spans="1:3">
      <c r="A267" s="27">
        <v>20202</v>
      </c>
      <c r="B267" s="46" t="s">
        <v>998</v>
      </c>
      <c r="C267" s="12">
        <f>SUM(C268:C269)</f>
        <v>0</v>
      </c>
    </row>
    <row r="268" customHeight="1" spans="1:3">
      <c r="A268" s="27">
        <v>2020201</v>
      </c>
      <c r="B268" s="27" t="s">
        <v>999</v>
      </c>
      <c r="C268" s="9">
        <v>0</v>
      </c>
    </row>
    <row r="269" customHeight="1" spans="1:3">
      <c r="A269" s="27">
        <v>2020202</v>
      </c>
      <c r="B269" s="27" t="s">
        <v>1000</v>
      </c>
      <c r="C269" s="9">
        <v>0</v>
      </c>
    </row>
    <row r="270" customHeight="1" spans="1:3">
      <c r="A270" s="27">
        <v>20203</v>
      </c>
      <c r="B270" s="46" t="s">
        <v>1001</v>
      </c>
      <c r="C270" s="12">
        <f>SUM(C271:C276)</f>
        <v>0</v>
      </c>
    </row>
    <row r="271" customHeight="1" spans="1:3">
      <c r="A271" s="27">
        <v>2020301</v>
      </c>
      <c r="B271" s="27" t="s">
        <v>1002</v>
      </c>
      <c r="C271" s="9">
        <v>0</v>
      </c>
    </row>
    <row r="272" customHeight="1" spans="1:3">
      <c r="A272" s="27">
        <v>2020302</v>
      </c>
      <c r="B272" s="27" t="s">
        <v>1003</v>
      </c>
      <c r="C272" s="9">
        <v>0</v>
      </c>
    </row>
    <row r="273" customHeight="1" spans="1:3">
      <c r="A273" s="27">
        <v>2020303</v>
      </c>
      <c r="B273" s="27" t="s">
        <v>1004</v>
      </c>
      <c r="C273" s="9">
        <v>0</v>
      </c>
    </row>
    <row r="274" customHeight="1" spans="1:3">
      <c r="A274" s="27">
        <v>2020304</v>
      </c>
      <c r="B274" s="27" t="s">
        <v>1005</v>
      </c>
      <c r="C274" s="9">
        <v>0</v>
      </c>
    </row>
    <row r="275" customHeight="1" spans="1:3">
      <c r="A275" s="27">
        <v>2020305</v>
      </c>
      <c r="B275" s="27" t="s">
        <v>1006</v>
      </c>
      <c r="C275" s="9">
        <v>0</v>
      </c>
    </row>
    <row r="276" customHeight="1" spans="1:3">
      <c r="A276" s="27">
        <v>2020399</v>
      </c>
      <c r="B276" s="27" t="s">
        <v>1007</v>
      </c>
      <c r="C276" s="9">
        <v>0</v>
      </c>
    </row>
    <row r="277" customHeight="1" spans="1:3">
      <c r="A277" s="27">
        <v>20204</v>
      </c>
      <c r="B277" s="46" t="s">
        <v>1008</v>
      </c>
      <c r="C277" s="12">
        <f>SUM(C278:C282)</f>
        <v>0</v>
      </c>
    </row>
    <row r="278" customHeight="1" spans="1:3">
      <c r="A278" s="27">
        <v>2020401</v>
      </c>
      <c r="B278" s="27" t="s">
        <v>1009</v>
      </c>
      <c r="C278" s="9">
        <v>0</v>
      </c>
    </row>
    <row r="279" customHeight="1" spans="1:3">
      <c r="A279" s="27">
        <v>2020402</v>
      </c>
      <c r="B279" s="27" t="s">
        <v>1010</v>
      </c>
      <c r="C279" s="9">
        <v>0</v>
      </c>
    </row>
    <row r="280" customHeight="1" spans="1:3">
      <c r="A280" s="27">
        <v>2020403</v>
      </c>
      <c r="B280" s="27" t="s">
        <v>1011</v>
      </c>
      <c r="C280" s="9">
        <v>0</v>
      </c>
    </row>
    <row r="281" customHeight="1" spans="1:3">
      <c r="A281" s="27">
        <v>2020404</v>
      </c>
      <c r="B281" s="27" t="s">
        <v>1012</v>
      </c>
      <c r="C281" s="9">
        <v>0</v>
      </c>
    </row>
    <row r="282" customHeight="1" spans="1:3">
      <c r="A282" s="27">
        <v>2020499</v>
      </c>
      <c r="B282" s="27" t="s">
        <v>1013</v>
      </c>
      <c r="C282" s="9">
        <v>0</v>
      </c>
    </row>
    <row r="283" customHeight="1" spans="1:3">
      <c r="A283" s="27">
        <v>20205</v>
      </c>
      <c r="B283" s="46" t="s">
        <v>1014</v>
      </c>
      <c r="C283" s="12">
        <f>SUM(C284:C286)</f>
        <v>0</v>
      </c>
    </row>
    <row r="284" customHeight="1" spans="1:3">
      <c r="A284" s="27">
        <v>2020503</v>
      </c>
      <c r="B284" s="27" t="s">
        <v>1015</v>
      </c>
      <c r="C284" s="9">
        <v>0</v>
      </c>
    </row>
    <row r="285" customHeight="1" spans="1:3">
      <c r="A285" s="27">
        <v>2020504</v>
      </c>
      <c r="B285" s="27" t="s">
        <v>1016</v>
      </c>
      <c r="C285" s="9">
        <v>0</v>
      </c>
    </row>
    <row r="286" customHeight="1" spans="1:3">
      <c r="A286" s="27">
        <v>2020599</v>
      </c>
      <c r="B286" s="27" t="s">
        <v>1017</v>
      </c>
      <c r="C286" s="9">
        <v>0</v>
      </c>
    </row>
    <row r="287" customHeight="1" spans="1:3">
      <c r="A287" s="27">
        <v>20206</v>
      </c>
      <c r="B287" s="46" t="s">
        <v>1018</v>
      </c>
      <c r="C287" s="12">
        <f>C288</f>
        <v>0</v>
      </c>
    </row>
    <row r="288" customHeight="1" spans="1:3">
      <c r="A288" s="27">
        <v>2020601</v>
      </c>
      <c r="B288" s="27" t="s">
        <v>1019</v>
      </c>
      <c r="C288" s="9">
        <v>0</v>
      </c>
    </row>
    <row r="289" customHeight="1" spans="1:3">
      <c r="A289" s="27">
        <v>20207</v>
      </c>
      <c r="B289" s="46" t="s">
        <v>1020</v>
      </c>
      <c r="C289" s="12">
        <f>SUM(C290:C293)</f>
        <v>0</v>
      </c>
    </row>
    <row r="290" customHeight="1" spans="1:3">
      <c r="A290" s="27">
        <v>2020701</v>
      </c>
      <c r="B290" s="27" t="s">
        <v>1021</v>
      </c>
      <c r="C290" s="9">
        <v>0</v>
      </c>
    </row>
    <row r="291" customHeight="1" spans="1:3">
      <c r="A291" s="27">
        <v>2020702</v>
      </c>
      <c r="B291" s="27" t="s">
        <v>1022</v>
      </c>
      <c r="C291" s="9">
        <v>0</v>
      </c>
    </row>
    <row r="292" customHeight="1" spans="1:3">
      <c r="A292" s="27">
        <v>2020703</v>
      </c>
      <c r="B292" s="27" t="s">
        <v>1023</v>
      </c>
      <c r="C292" s="9">
        <v>0</v>
      </c>
    </row>
    <row r="293" customHeight="1" spans="1:3">
      <c r="A293" s="27">
        <v>2020799</v>
      </c>
      <c r="B293" s="27" t="s">
        <v>1024</v>
      </c>
      <c r="C293" s="9">
        <v>0</v>
      </c>
    </row>
    <row r="294" customHeight="1" spans="1:3">
      <c r="A294" s="27">
        <v>20299</v>
      </c>
      <c r="B294" s="46" t="s">
        <v>1025</v>
      </c>
      <c r="C294" s="12">
        <f t="shared" ref="C294:C299" si="0">C295</f>
        <v>0</v>
      </c>
    </row>
    <row r="295" customHeight="1" spans="1:3">
      <c r="A295" s="27">
        <v>2029901</v>
      </c>
      <c r="B295" s="27" t="s">
        <v>1026</v>
      </c>
      <c r="C295" s="9">
        <v>0</v>
      </c>
    </row>
    <row r="296" customHeight="1" spans="1:3">
      <c r="A296" s="27">
        <v>203</v>
      </c>
      <c r="B296" s="46" t="s">
        <v>1027</v>
      </c>
      <c r="C296" s="12">
        <f>SUM(C297,C299,C301,C303,C312)</f>
        <v>11</v>
      </c>
    </row>
    <row r="297" customHeight="1" spans="1:3">
      <c r="A297" s="27">
        <v>20301</v>
      </c>
      <c r="B297" s="46" t="s">
        <v>1028</v>
      </c>
      <c r="C297" s="12">
        <f>C298</f>
        <v>0</v>
      </c>
    </row>
    <row r="298" customHeight="1" spans="1:3">
      <c r="A298" s="27">
        <v>2030101</v>
      </c>
      <c r="B298" s="27" t="s">
        <v>1029</v>
      </c>
      <c r="C298" s="9">
        <v>0</v>
      </c>
    </row>
    <row r="299" customHeight="1" spans="1:3">
      <c r="A299" s="27">
        <v>20304</v>
      </c>
      <c r="B299" s="46" t="s">
        <v>1030</v>
      </c>
      <c r="C299" s="12">
        <f>C300</f>
        <v>0</v>
      </c>
    </row>
    <row r="300" customHeight="1" spans="1:3">
      <c r="A300" s="27">
        <v>2030401</v>
      </c>
      <c r="B300" s="27" t="s">
        <v>1031</v>
      </c>
      <c r="C300" s="9">
        <v>0</v>
      </c>
    </row>
    <row r="301" customHeight="1" spans="1:3">
      <c r="A301" s="27">
        <v>20305</v>
      </c>
      <c r="B301" s="46" t="s">
        <v>1032</v>
      </c>
      <c r="C301" s="12">
        <f>C302</f>
        <v>0</v>
      </c>
    </row>
    <row r="302" customHeight="1" spans="1:3">
      <c r="A302" s="27">
        <v>2030501</v>
      </c>
      <c r="B302" s="27" t="s">
        <v>1033</v>
      </c>
      <c r="C302" s="9">
        <v>0</v>
      </c>
    </row>
    <row r="303" customHeight="1" spans="1:3">
      <c r="A303" s="27">
        <v>20306</v>
      </c>
      <c r="B303" s="46" t="s">
        <v>1034</v>
      </c>
      <c r="C303" s="12">
        <f>SUM(C304:C311)</f>
        <v>11</v>
      </c>
    </row>
    <row r="304" customHeight="1" spans="1:3">
      <c r="A304" s="27">
        <v>2030601</v>
      </c>
      <c r="B304" s="27" t="s">
        <v>1035</v>
      </c>
      <c r="C304" s="9">
        <v>10</v>
      </c>
    </row>
    <row r="305" customHeight="1" spans="1:3">
      <c r="A305" s="27">
        <v>2030602</v>
      </c>
      <c r="B305" s="27" t="s">
        <v>1036</v>
      </c>
      <c r="C305" s="9">
        <v>0</v>
      </c>
    </row>
    <row r="306" customHeight="1" spans="1:3">
      <c r="A306" s="27">
        <v>2030603</v>
      </c>
      <c r="B306" s="27" t="s">
        <v>1037</v>
      </c>
      <c r="C306" s="9">
        <v>1</v>
      </c>
    </row>
    <row r="307" customHeight="1" spans="1:3">
      <c r="A307" s="27">
        <v>2030604</v>
      </c>
      <c r="B307" s="27" t="s">
        <v>1038</v>
      </c>
      <c r="C307" s="9">
        <v>0</v>
      </c>
    </row>
    <row r="308" customHeight="1" spans="1:3">
      <c r="A308" s="27">
        <v>2030605</v>
      </c>
      <c r="B308" s="27" t="s">
        <v>1039</v>
      </c>
      <c r="C308" s="9">
        <v>0</v>
      </c>
    </row>
    <row r="309" customHeight="1" spans="1:3">
      <c r="A309" s="27">
        <v>2030606</v>
      </c>
      <c r="B309" s="27" t="s">
        <v>1040</v>
      </c>
      <c r="C309" s="9">
        <v>0</v>
      </c>
    </row>
    <row r="310" customHeight="1" spans="1:3">
      <c r="A310" s="27">
        <v>2030607</v>
      </c>
      <c r="B310" s="27" t="s">
        <v>1041</v>
      </c>
      <c r="C310" s="9">
        <v>0</v>
      </c>
    </row>
    <row r="311" customHeight="1" spans="1:3">
      <c r="A311" s="27" t="s">
        <v>1042</v>
      </c>
      <c r="B311" s="27" t="s">
        <v>1043</v>
      </c>
      <c r="C311" s="9">
        <v>0</v>
      </c>
    </row>
    <row r="312" customHeight="1" spans="1:3">
      <c r="A312" s="27">
        <v>20399</v>
      </c>
      <c r="B312" s="46" t="s">
        <v>1044</v>
      </c>
      <c r="C312" s="12">
        <f>C313</f>
        <v>0</v>
      </c>
    </row>
    <row r="313" customHeight="1" spans="1:3">
      <c r="A313" s="27">
        <v>2039901</v>
      </c>
      <c r="B313" s="27" t="s">
        <v>1045</v>
      </c>
      <c r="C313" s="9">
        <v>0</v>
      </c>
    </row>
    <row r="314" customHeight="1" spans="1:3">
      <c r="A314" s="27">
        <v>204</v>
      </c>
      <c r="B314" s="46" t="s">
        <v>1046</v>
      </c>
      <c r="C314" s="12">
        <f>SUM(C315,C325,C347,C354,C366,C375,C389,C398,C407,C415,C423,C432)</f>
        <v>1917</v>
      </c>
    </row>
    <row r="315" customHeight="1" spans="1:3">
      <c r="A315" s="27">
        <v>20401</v>
      </c>
      <c r="B315" s="46" t="s">
        <v>1047</v>
      </c>
      <c r="C315" s="12">
        <f>SUM(C316:C324)</f>
        <v>0</v>
      </c>
    </row>
    <row r="316" customHeight="1" spans="1:3">
      <c r="A316" s="27">
        <v>2040101</v>
      </c>
      <c r="B316" s="27" t="s">
        <v>1048</v>
      </c>
      <c r="C316" s="9">
        <v>0</v>
      </c>
    </row>
    <row r="317" customHeight="1" spans="1:3">
      <c r="A317" s="27">
        <v>2040102</v>
      </c>
      <c r="B317" s="27" t="s">
        <v>1049</v>
      </c>
      <c r="C317" s="9">
        <v>0</v>
      </c>
    </row>
    <row r="318" customHeight="1" spans="1:3">
      <c r="A318" s="27">
        <v>2040103</v>
      </c>
      <c r="B318" s="27" t="s">
        <v>1050</v>
      </c>
      <c r="C318" s="9">
        <v>0</v>
      </c>
    </row>
    <row r="319" customHeight="1" spans="1:3">
      <c r="A319" s="27">
        <v>2040104</v>
      </c>
      <c r="B319" s="27" t="s">
        <v>1051</v>
      </c>
      <c r="C319" s="9">
        <v>0</v>
      </c>
    </row>
    <row r="320" customHeight="1" spans="1:3">
      <c r="A320" s="27">
        <v>2040105</v>
      </c>
      <c r="B320" s="27" t="s">
        <v>1052</v>
      </c>
      <c r="C320" s="9">
        <v>0</v>
      </c>
    </row>
    <row r="321" customHeight="1" spans="1:3">
      <c r="A321" s="27">
        <v>2040106</v>
      </c>
      <c r="B321" s="27" t="s">
        <v>1053</v>
      </c>
      <c r="C321" s="9">
        <v>0</v>
      </c>
    </row>
    <row r="322" customHeight="1" spans="1:3">
      <c r="A322" s="27">
        <v>2040107</v>
      </c>
      <c r="B322" s="27" t="s">
        <v>1054</v>
      </c>
      <c r="C322" s="9">
        <v>0</v>
      </c>
    </row>
    <row r="323" customHeight="1" spans="1:3">
      <c r="A323" s="27">
        <v>2040108</v>
      </c>
      <c r="B323" s="27" t="s">
        <v>1055</v>
      </c>
      <c r="C323" s="9">
        <v>0</v>
      </c>
    </row>
    <row r="324" customHeight="1" spans="1:3">
      <c r="A324" s="27">
        <v>2040199</v>
      </c>
      <c r="B324" s="27" t="s">
        <v>1056</v>
      </c>
      <c r="C324" s="9">
        <v>0</v>
      </c>
    </row>
    <row r="325" customHeight="1" spans="1:3">
      <c r="A325" s="27">
        <v>20402</v>
      </c>
      <c r="B325" s="46" t="s">
        <v>1057</v>
      </c>
      <c r="C325" s="12">
        <f>SUM(C326:C346)</f>
        <v>0</v>
      </c>
    </row>
    <row r="326" customHeight="1" spans="1:3">
      <c r="A326" s="27">
        <v>2040201</v>
      </c>
      <c r="B326" s="27" t="s">
        <v>853</v>
      </c>
      <c r="C326" s="9">
        <v>0</v>
      </c>
    </row>
    <row r="327" customHeight="1" spans="1:3">
      <c r="A327" s="27">
        <v>2040202</v>
      </c>
      <c r="B327" s="27" t="s">
        <v>854</v>
      </c>
      <c r="C327" s="9">
        <v>0</v>
      </c>
    </row>
    <row r="328" customHeight="1" spans="1:3">
      <c r="A328" s="27">
        <v>2040203</v>
      </c>
      <c r="B328" s="27" t="s">
        <v>855</v>
      </c>
      <c r="C328" s="9">
        <v>0</v>
      </c>
    </row>
    <row r="329" customHeight="1" spans="1:3">
      <c r="A329" s="27">
        <v>2040204</v>
      </c>
      <c r="B329" s="27" t="s">
        <v>1058</v>
      </c>
      <c r="C329" s="9">
        <v>0</v>
      </c>
    </row>
    <row r="330" customHeight="1" spans="1:3">
      <c r="A330" s="27">
        <v>2040205</v>
      </c>
      <c r="B330" s="27" t="s">
        <v>1059</v>
      </c>
      <c r="C330" s="9">
        <v>0</v>
      </c>
    </row>
    <row r="331" customHeight="1" spans="1:3">
      <c r="A331" s="27">
        <v>2040206</v>
      </c>
      <c r="B331" s="27" t="s">
        <v>1060</v>
      </c>
      <c r="C331" s="9">
        <v>0</v>
      </c>
    </row>
    <row r="332" customHeight="1" spans="1:3">
      <c r="A332" s="27">
        <v>2040207</v>
      </c>
      <c r="B332" s="27" t="s">
        <v>1061</v>
      </c>
      <c r="C332" s="9">
        <v>0</v>
      </c>
    </row>
    <row r="333" customHeight="1" spans="1:3">
      <c r="A333" s="27">
        <v>2040208</v>
      </c>
      <c r="B333" s="27" t="s">
        <v>1062</v>
      </c>
      <c r="C333" s="9">
        <v>0</v>
      </c>
    </row>
    <row r="334" customHeight="1" spans="1:3">
      <c r="A334" s="27">
        <v>2040209</v>
      </c>
      <c r="B334" s="27" t="s">
        <v>1063</v>
      </c>
      <c r="C334" s="9">
        <v>0</v>
      </c>
    </row>
    <row r="335" customHeight="1" spans="1:3">
      <c r="A335" s="27">
        <v>2040210</v>
      </c>
      <c r="B335" s="27" t="s">
        <v>1064</v>
      </c>
      <c r="C335" s="9">
        <v>0</v>
      </c>
    </row>
    <row r="336" customHeight="1" spans="1:3">
      <c r="A336" s="27">
        <v>2040211</v>
      </c>
      <c r="B336" s="27" t="s">
        <v>1065</v>
      </c>
      <c r="C336" s="9">
        <v>0</v>
      </c>
    </row>
    <row r="337" customHeight="1" spans="1:3">
      <c r="A337" s="27">
        <v>2040212</v>
      </c>
      <c r="B337" s="27" t="s">
        <v>1066</v>
      </c>
      <c r="C337" s="9">
        <v>0</v>
      </c>
    </row>
    <row r="338" customHeight="1" spans="1:3">
      <c r="A338" s="27">
        <v>2040213</v>
      </c>
      <c r="B338" s="27" t="s">
        <v>1067</v>
      </c>
      <c r="C338" s="9">
        <v>0</v>
      </c>
    </row>
    <row r="339" customHeight="1" spans="1:3">
      <c r="A339" s="27">
        <v>2040214</v>
      </c>
      <c r="B339" s="27" t="s">
        <v>1068</v>
      </c>
      <c r="C339" s="9">
        <v>0</v>
      </c>
    </row>
    <row r="340" customHeight="1" spans="1:3">
      <c r="A340" s="27">
        <v>2040215</v>
      </c>
      <c r="B340" s="27" t="s">
        <v>1069</v>
      </c>
      <c r="C340" s="9">
        <v>0</v>
      </c>
    </row>
    <row r="341" customHeight="1" spans="1:3">
      <c r="A341" s="27">
        <v>2040216</v>
      </c>
      <c r="B341" s="27" t="s">
        <v>1070</v>
      </c>
      <c r="C341" s="9">
        <v>0</v>
      </c>
    </row>
    <row r="342" customHeight="1" spans="1:3">
      <c r="A342" s="27">
        <v>2040217</v>
      </c>
      <c r="B342" s="27" t="s">
        <v>1071</v>
      </c>
      <c r="C342" s="9">
        <v>0</v>
      </c>
    </row>
    <row r="343" customHeight="1" spans="1:3">
      <c r="A343" s="27">
        <v>2040218</v>
      </c>
      <c r="B343" s="27" t="s">
        <v>1072</v>
      </c>
      <c r="C343" s="9">
        <v>0</v>
      </c>
    </row>
    <row r="344" customHeight="1" spans="1:3">
      <c r="A344" s="27">
        <v>2040219</v>
      </c>
      <c r="B344" s="27" t="s">
        <v>896</v>
      </c>
      <c r="C344" s="9">
        <v>0</v>
      </c>
    </row>
    <row r="345" customHeight="1" spans="1:3">
      <c r="A345" s="27">
        <v>2040250</v>
      </c>
      <c r="B345" s="27" t="s">
        <v>862</v>
      </c>
      <c r="C345" s="9">
        <v>0</v>
      </c>
    </row>
    <row r="346" customHeight="1" spans="1:3">
      <c r="A346" s="27">
        <v>2040299</v>
      </c>
      <c r="B346" s="27" t="s">
        <v>1073</v>
      </c>
      <c r="C346" s="9">
        <v>0</v>
      </c>
    </row>
    <row r="347" customHeight="1" spans="1:3">
      <c r="A347" s="27">
        <v>20403</v>
      </c>
      <c r="B347" s="46" t="s">
        <v>1074</v>
      </c>
      <c r="C347" s="12">
        <f>SUM(C348:C353)</f>
        <v>0</v>
      </c>
    </row>
    <row r="348" customHeight="1" spans="1:3">
      <c r="A348" s="27">
        <v>2040301</v>
      </c>
      <c r="B348" s="27" t="s">
        <v>853</v>
      </c>
      <c r="C348" s="9">
        <v>0</v>
      </c>
    </row>
    <row r="349" customHeight="1" spans="1:3">
      <c r="A349" s="27">
        <v>2040302</v>
      </c>
      <c r="B349" s="27" t="s">
        <v>854</v>
      </c>
      <c r="C349" s="9">
        <v>0</v>
      </c>
    </row>
    <row r="350" customHeight="1" spans="1:3">
      <c r="A350" s="27">
        <v>2040303</v>
      </c>
      <c r="B350" s="27" t="s">
        <v>855</v>
      </c>
      <c r="C350" s="9">
        <v>0</v>
      </c>
    </row>
    <row r="351" customHeight="1" spans="1:3">
      <c r="A351" s="27">
        <v>2040304</v>
      </c>
      <c r="B351" s="27" t="s">
        <v>1075</v>
      </c>
      <c r="C351" s="9">
        <v>0</v>
      </c>
    </row>
    <row r="352" customHeight="1" spans="1:3">
      <c r="A352" s="27">
        <v>2040350</v>
      </c>
      <c r="B352" s="27" t="s">
        <v>862</v>
      </c>
      <c r="C352" s="9">
        <v>0</v>
      </c>
    </row>
    <row r="353" customHeight="1" spans="1:3">
      <c r="A353" s="27">
        <v>2040399</v>
      </c>
      <c r="B353" s="27" t="s">
        <v>1076</v>
      </c>
      <c r="C353" s="9">
        <v>0</v>
      </c>
    </row>
    <row r="354" customHeight="1" spans="1:3">
      <c r="A354" s="27">
        <v>20404</v>
      </c>
      <c r="B354" s="46" t="s">
        <v>1077</v>
      </c>
      <c r="C354" s="12">
        <f>SUM(C355:C365)</f>
        <v>179</v>
      </c>
    </row>
    <row r="355" customHeight="1" spans="1:3">
      <c r="A355" s="27">
        <v>2040401</v>
      </c>
      <c r="B355" s="27" t="s">
        <v>853</v>
      </c>
      <c r="C355" s="9">
        <v>164</v>
      </c>
    </row>
    <row r="356" customHeight="1" spans="1:3">
      <c r="A356" s="27">
        <v>2040402</v>
      </c>
      <c r="B356" s="27" t="s">
        <v>854</v>
      </c>
      <c r="C356" s="9">
        <v>0</v>
      </c>
    </row>
    <row r="357" customHeight="1" spans="1:3">
      <c r="A357" s="27">
        <v>2040403</v>
      </c>
      <c r="B357" s="27" t="s">
        <v>855</v>
      </c>
      <c r="C357" s="9">
        <v>0</v>
      </c>
    </row>
    <row r="358" customHeight="1" spans="1:3">
      <c r="A358" s="27">
        <v>2040404</v>
      </c>
      <c r="B358" s="27" t="s">
        <v>1078</v>
      </c>
      <c r="C358" s="9">
        <v>0</v>
      </c>
    </row>
    <row r="359" customHeight="1" spans="1:3">
      <c r="A359" s="27">
        <v>2040405</v>
      </c>
      <c r="B359" s="27" t="s">
        <v>1079</v>
      </c>
      <c r="C359" s="9">
        <v>0</v>
      </c>
    </row>
    <row r="360" customHeight="1" spans="1:3">
      <c r="A360" s="27">
        <v>2040406</v>
      </c>
      <c r="B360" s="27" t="s">
        <v>1080</v>
      </c>
      <c r="C360" s="9">
        <v>0</v>
      </c>
    </row>
    <row r="361" customHeight="1" spans="1:3">
      <c r="A361" s="27">
        <v>2040407</v>
      </c>
      <c r="B361" s="27" t="s">
        <v>1081</v>
      </c>
      <c r="C361" s="9">
        <v>0</v>
      </c>
    </row>
    <row r="362" customHeight="1" spans="1:3">
      <c r="A362" s="27">
        <v>2040408</v>
      </c>
      <c r="B362" s="27" t="s">
        <v>1082</v>
      </c>
      <c r="C362" s="9">
        <v>0</v>
      </c>
    </row>
    <row r="363" customHeight="1" spans="1:3">
      <c r="A363" s="27">
        <v>2040409</v>
      </c>
      <c r="B363" s="27" t="s">
        <v>1083</v>
      </c>
      <c r="C363" s="9">
        <v>0</v>
      </c>
    </row>
    <row r="364" customHeight="1" spans="1:3">
      <c r="A364" s="27">
        <v>2040450</v>
      </c>
      <c r="B364" s="27" t="s">
        <v>862</v>
      </c>
      <c r="C364" s="9">
        <v>0</v>
      </c>
    </row>
    <row r="365" customHeight="1" spans="1:3">
      <c r="A365" s="27">
        <v>2040499</v>
      </c>
      <c r="B365" s="27" t="s">
        <v>1084</v>
      </c>
      <c r="C365" s="9">
        <v>15</v>
      </c>
    </row>
    <row r="366" customHeight="1" spans="1:3">
      <c r="A366" s="27">
        <v>20405</v>
      </c>
      <c r="B366" s="46" t="s">
        <v>1085</v>
      </c>
      <c r="C366" s="12">
        <f>SUM(C367:C374)</f>
        <v>77</v>
      </c>
    </row>
    <row r="367" customHeight="1" spans="1:3">
      <c r="A367" s="27">
        <v>2040501</v>
      </c>
      <c r="B367" s="27" t="s">
        <v>853</v>
      </c>
      <c r="C367" s="9">
        <v>77</v>
      </c>
    </row>
    <row r="368" customHeight="1" spans="1:3">
      <c r="A368" s="27">
        <v>2040502</v>
      </c>
      <c r="B368" s="27" t="s">
        <v>854</v>
      </c>
      <c r="C368" s="9">
        <v>0</v>
      </c>
    </row>
    <row r="369" customHeight="1" spans="1:3">
      <c r="A369" s="27">
        <v>2040503</v>
      </c>
      <c r="B369" s="27" t="s">
        <v>855</v>
      </c>
      <c r="C369" s="9">
        <v>0</v>
      </c>
    </row>
    <row r="370" customHeight="1" spans="1:3">
      <c r="A370" s="27">
        <v>2040504</v>
      </c>
      <c r="B370" s="27" t="s">
        <v>1086</v>
      </c>
      <c r="C370" s="9">
        <v>0</v>
      </c>
    </row>
    <row r="371" customHeight="1" spans="1:3">
      <c r="A371" s="27">
        <v>2040505</v>
      </c>
      <c r="B371" s="27" t="s">
        <v>1087</v>
      </c>
      <c r="C371" s="9">
        <v>0</v>
      </c>
    </row>
    <row r="372" customHeight="1" spans="1:3">
      <c r="A372" s="27">
        <v>2040506</v>
      </c>
      <c r="B372" s="27" t="s">
        <v>1088</v>
      </c>
      <c r="C372" s="9">
        <v>0</v>
      </c>
    </row>
    <row r="373" customHeight="1" spans="1:3">
      <c r="A373" s="27">
        <v>2040550</v>
      </c>
      <c r="B373" s="27" t="s">
        <v>862</v>
      </c>
      <c r="C373" s="9">
        <v>0</v>
      </c>
    </row>
    <row r="374" customHeight="1" spans="1:3">
      <c r="A374" s="27">
        <v>2040599</v>
      </c>
      <c r="B374" s="27" t="s">
        <v>1089</v>
      </c>
      <c r="C374" s="9">
        <v>0</v>
      </c>
    </row>
    <row r="375" customHeight="1" spans="1:3">
      <c r="A375" s="27">
        <v>20406</v>
      </c>
      <c r="B375" s="46" t="s">
        <v>1090</v>
      </c>
      <c r="C375" s="12">
        <f>SUM(C376:C388)</f>
        <v>1661</v>
      </c>
    </row>
    <row r="376" customHeight="1" spans="1:3">
      <c r="A376" s="27">
        <v>2040601</v>
      </c>
      <c r="B376" s="27" t="s">
        <v>853</v>
      </c>
      <c r="C376" s="9">
        <v>338</v>
      </c>
    </row>
    <row r="377" customHeight="1" spans="1:3">
      <c r="A377" s="27">
        <v>2040602</v>
      </c>
      <c r="B377" s="27" t="s">
        <v>854</v>
      </c>
      <c r="C377" s="9">
        <v>0</v>
      </c>
    </row>
    <row r="378" customHeight="1" spans="1:3">
      <c r="A378" s="27">
        <v>2040603</v>
      </c>
      <c r="B378" s="27" t="s">
        <v>855</v>
      </c>
      <c r="C378" s="9">
        <v>0</v>
      </c>
    </row>
    <row r="379" customHeight="1" spans="1:3">
      <c r="A379" s="27">
        <v>2040604</v>
      </c>
      <c r="B379" s="27" t="s">
        <v>1091</v>
      </c>
      <c r="C379" s="9">
        <v>148</v>
      </c>
    </row>
    <row r="380" customHeight="1" spans="1:3">
      <c r="A380" s="27">
        <v>2040605</v>
      </c>
      <c r="B380" s="27" t="s">
        <v>1092</v>
      </c>
      <c r="C380" s="9">
        <v>0</v>
      </c>
    </row>
    <row r="381" customHeight="1" spans="1:3">
      <c r="A381" s="27">
        <v>2040606</v>
      </c>
      <c r="B381" s="27" t="s">
        <v>1093</v>
      </c>
      <c r="C381" s="9">
        <v>0</v>
      </c>
    </row>
    <row r="382" customHeight="1" spans="1:3">
      <c r="A382" s="27">
        <v>2040607</v>
      </c>
      <c r="B382" s="27" t="s">
        <v>1094</v>
      </c>
      <c r="C382" s="9">
        <v>0</v>
      </c>
    </row>
    <row r="383" customHeight="1" spans="1:3">
      <c r="A383" s="27">
        <v>2040608</v>
      </c>
      <c r="B383" s="27" t="s">
        <v>1095</v>
      </c>
      <c r="C383" s="9">
        <v>0</v>
      </c>
    </row>
    <row r="384" customHeight="1" spans="1:3">
      <c r="A384" s="27">
        <v>2040609</v>
      </c>
      <c r="B384" s="27" t="s">
        <v>1096</v>
      </c>
      <c r="C384" s="9">
        <v>0</v>
      </c>
    </row>
    <row r="385" customHeight="1" spans="1:3">
      <c r="A385" s="27">
        <v>2040610</v>
      </c>
      <c r="B385" s="27" t="s">
        <v>1097</v>
      </c>
      <c r="C385" s="9">
        <v>0</v>
      </c>
    </row>
    <row r="386" customHeight="1" spans="1:3">
      <c r="A386" s="27">
        <v>2040611</v>
      </c>
      <c r="B386" s="27" t="s">
        <v>1098</v>
      </c>
      <c r="C386" s="9">
        <v>0</v>
      </c>
    </row>
    <row r="387" customHeight="1" spans="1:3">
      <c r="A387" s="27">
        <v>2040650</v>
      </c>
      <c r="B387" s="27" t="s">
        <v>862</v>
      </c>
      <c r="C387" s="9">
        <v>2</v>
      </c>
    </row>
    <row r="388" customHeight="1" spans="1:3">
      <c r="A388" s="27">
        <v>2040699</v>
      </c>
      <c r="B388" s="27" t="s">
        <v>1099</v>
      </c>
      <c r="C388" s="9">
        <v>1173</v>
      </c>
    </row>
    <row r="389" customHeight="1" spans="1:3">
      <c r="A389" s="27">
        <v>20407</v>
      </c>
      <c r="B389" s="46" t="s">
        <v>1100</v>
      </c>
      <c r="C389" s="12">
        <f>SUM(C390:C397)</f>
        <v>0</v>
      </c>
    </row>
    <row r="390" customHeight="1" spans="1:3">
      <c r="A390" s="27">
        <v>2040701</v>
      </c>
      <c r="B390" s="27" t="s">
        <v>853</v>
      </c>
      <c r="C390" s="9">
        <v>0</v>
      </c>
    </row>
    <row r="391" customHeight="1" spans="1:3">
      <c r="A391" s="27">
        <v>2040702</v>
      </c>
      <c r="B391" s="27" t="s">
        <v>854</v>
      </c>
      <c r="C391" s="9">
        <v>0</v>
      </c>
    </row>
    <row r="392" customHeight="1" spans="1:3">
      <c r="A392" s="27">
        <v>2040703</v>
      </c>
      <c r="B392" s="27" t="s">
        <v>855</v>
      </c>
      <c r="C392" s="9">
        <v>0</v>
      </c>
    </row>
    <row r="393" customHeight="1" spans="1:3">
      <c r="A393" s="27">
        <v>2040704</v>
      </c>
      <c r="B393" s="27" t="s">
        <v>1101</v>
      </c>
      <c r="C393" s="9">
        <v>0</v>
      </c>
    </row>
    <row r="394" customHeight="1" spans="1:3">
      <c r="A394" s="27">
        <v>2040705</v>
      </c>
      <c r="B394" s="27" t="s">
        <v>1102</v>
      </c>
      <c r="C394" s="9">
        <v>0</v>
      </c>
    </row>
    <row r="395" customHeight="1" spans="1:3">
      <c r="A395" s="27">
        <v>2040706</v>
      </c>
      <c r="B395" s="27" t="s">
        <v>1103</v>
      </c>
      <c r="C395" s="9">
        <v>0</v>
      </c>
    </row>
    <row r="396" customHeight="1" spans="1:3">
      <c r="A396" s="27">
        <v>2040750</v>
      </c>
      <c r="B396" s="27" t="s">
        <v>862</v>
      </c>
      <c r="C396" s="9">
        <v>0</v>
      </c>
    </row>
    <row r="397" customHeight="1" spans="1:3">
      <c r="A397" s="27">
        <v>2040799</v>
      </c>
      <c r="B397" s="27" t="s">
        <v>1104</v>
      </c>
      <c r="C397" s="9">
        <v>0</v>
      </c>
    </row>
    <row r="398" customHeight="1" spans="1:3">
      <c r="A398" s="27">
        <v>20408</v>
      </c>
      <c r="B398" s="46" t="s">
        <v>1105</v>
      </c>
      <c r="C398" s="12">
        <f>SUM(C399:C406)</f>
        <v>0</v>
      </c>
    </row>
    <row r="399" customHeight="1" spans="1:3">
      <c r="A399" s="27">
        <v>2040801</v>
      </c>
      <c r="B399" s="27" t="s">
        <v>853</v>
      </c>
      <c r="C399" s="9">
        <v>0</v>
      </c>
    </row>
    <row r="400" customHeight="1" spans="1:3">
      <c r="A400" s="27">
        <v>2040802</v>
      </c>
      <c r="B400" s="27" t="s">
        <v>854</v>
      </c>
      <c r="C400" s="9">
        <v>0</v>
      </c>
    </row>
    <row r="401" customHeight="1" spans="1:3">
      <c r="A401" s="27">
        <v>2040803</v>
      </c>
      <c r="B401" s="27" t="s">
        <v>855</v>
      </c>
      <c r="C401" s="9">
        <v>0</v>
      </c>
    </row>
    <row r="402" customHeight="1" spans="1:3">
      <c r="A402" s="27">
        <v>2040804</v>
      </c>
      <c r="B402" s="27" t="s">
        <v>1106</v>
      </c>
      <c r="C402" s="9">
        <v>0</v>
      </c>
    </row>
    <row r="403" customHeight="1" spans="1:3">
      <c r="A403" s="27">
        <v>2040805</v>
      </c>
      <c r="B403" s="27" t="s">
        <v>1107</v>
      </c>
      <c r="C403" s="9">
        <v>0</v>
      </c>
    </row>
    <row r="404" customHeight="1" spans="1:3">
      <c r="A404" s="27">
        <v>2040806</v>
      </c>
      <c r="B404" s="27" t="s">
        <v>1108</v>
      </c>
      <c r="C404" s="9">
        <v>0</v>
      </c>
    </row>
    <row r="405" customHeight="1" spans="1:3">
      <c r="A405" s="27">
        <v>2040850</v>
      </c>
      <c r="B405" s="27" t="s">
        <v>862</v>
      </c>
      <c r="C405" s="9">
        <v>0</v>
      </c>
    </row>
    <row r="406" customHeight="1" spans="1:3">
      <c r="A406" s="27">
        <v>2040899</v>
      </c>
      <c r="B406" s="27" t="s">
        <v>1109</v>
      </c>
      <c r="C406" s="9">
        <v>0</v>
      </c>
    </row>
    <row r="407" customHeight="1" spans="1:3">
      <c r="A407" s="27">
        <v>20409</v>
      </c>
      <c r="B407" s="46" t="s">
        <v>1110</v>
      </c>
      <c r="C407" s="12">
        <f>SUM(C408:C414)</f>
        <v>0</v>
      </c>
    </row>
    <row r="408" customHeight="1" spans="1:3">
      <c r="A408" s="27">
        <v>2040901</v>
      </c>
      <c r="B408" s="27" t="s">
        <v>853</v>
      </c>
      <c r="C408" s="9">
        <v>0</v>
      </c>
    </row>
    <row r="409" customHeight="1" spans="1:3">
      <c r="A409" s="27">
        <v>2040902</v>
      </c>
      <c r="B409" s="27" t="s">
        <v>854</v>
      </c>
      <c r="C409" s="9">
        <v>0</v>
      </c>
    </row>
    <row r="410" customHeight="1" spans="1:3">
      <c r="A410" s="27">
        <v>2040903</v>
      </c>
      <c r="B410" s="27" t="s">
        <v>855</v>
      </c>
      <c r="C410" s="9">
        <v>0</v>
      </c>
    </row>
    <row r="411" customHeight="1" spans="1:3">
      <c r="A411" s="27">
        <v>2040904</v>
      </c>
      <c r="B411" s="27" t="s">
        <v>1111</v>
      </c>
      <c r="C411" s="9">
        <v>0</v>
      </c>
    </row>
    <row r="412" customHeight="1" spans="1:3">
      <c r="A412" s="27">
        <v>2040905</v>
      </c>
      <c r="B412" s="27" t="s">
        <v>1112</v>
      </c>
      <c r="C412" s="9">
        <v>0</v>
      </c>
    </row>
    <row r="413" customHeight="1" spans="1:3">
      <c r="A413" s="27">
        <v>2040950</v>
      </c>
      <c r="B413" s="27" t="s">
        <v>862</v>
      </c>
      <c r="C413" s="9">
        <v>0</v>
      </c>
    </row>
    <row r="414" customHeight="1" spans="1:3">
      <c r="A414" s="27">
        <v>2040999</v>
      </c>
      <c r="B414" s="27" t="s">
        <v>1113</v>
      </c>
      <c r="C414" s="9">
        <v>0</v>
      </c>
    </row>
    <row r="415" customHeight="1" spans="1:3">
      <c r="A415" s="27">
        <v>20410</v>
      </c>
      <c r="B415" s="46" t="s">
        <v>1114</v>
      </c>
      <c r="C415" s="12">
        <f>SUM(C416:C422)</f>
        <v>0</v>
      </c>
    </row>
    <row r="416" customHeight="1" spans="1:3">
      <c r="A416" s="27">
        <v>2041001</v>
      </c>
      <c r="B416" s="27" t="s">
        <v>853</v>
      </c>
      <c r="C416" s="9">
        <v>0</v>
      </c>
    </row>
    <row r="417" customHeight="1" spans="1:3">
      <c r="A417" s="27">
        <v>2041002</v>
      </c>
      <c r="B417" s="27" t="s">
        <v>854</v>
      </c>
      <c r="C417" s="9">
        <v>0</v>
      </c>
    </row>
    <row r="418" customHeight="1" spans="1:3">
      <c r="A418" s="27">
        <v>2041003</v>
      </c>
      <c r="B418" s="27" t="s">
        <v>1115</v>
      </c>
      <c r="C418" s="9">
        <v>0</v>
      </c>
    </row>
    <row r="419" customHeight="1" spans="1:3">
      <c r="A419" s="27">
        <v>2041004</v>
      </c>
      <c r="B419" s="27" t="s">
        <v>1116</v>
      </c>
      <c r="C419" s="9">
        <v>0</v>
      </c>
    </row>
    <row r="420" customHeight="1" spans="1:3">
      <c r="A420" s="27">
        <v>2041005</v>
      </c>
      <c r="B420" s="27" t="s">
        <v>1117</v>
      </c>
      <c r="C420" s="9">
        <v>0</v>
      </c>
    </row>
    <row r="421" customHeight="1" spans="1:3">
      <c r="A421" s="27">
        <v>2041006</v>
      </c>
      <c r="B421" s="27" t="s">
        <v>1070</v>
      </c>
      <c r="C421" s="9">
        <v>0</v>
      </c>
    </row>
    <row r="422" customHeight="1" spans="1:3">
      <c r="A422" s="27">
        <v>2041099</v>
      </c>
      <c r="B422" s="27" t="s">
        <v>1118</v>
      </c>
      <c r="C422" s="9">
        <v>0</v>
      </c>
    </row>
    <row r="423" customHeight="1" spans="1:3">
      <c r="A423" s="27">
        <v>20411</v>
      </c>
      <c r="B423" s="46" t="s">
        <v>1119</v>
      </c>
      <c r="C423" s="12">
        <f>SUM(C424:C431)</f>
        <v>0</v>
      </c>
    </row>
    <row r="424" customHeight="1" spans="1:3">
      <c r="A424" s="27">
        <v>2041101</v>
      </c>
      <c r="B424" s="27" t="s">
        <v>1120</v>
      </c>
      <c r="C424" s="9">
        <v>0</v>
      </c>
    </row>
    <row r="425" customHeight="1" spans="1:3">
      <c r="A425" s="27">
        <v>2041102</v>
      </c>
      <c r="B425" s="27" t="s">
        <v>853</v>
      </c>
      <c r="C425" s="9">
        <v>0</v>
      </c>
    </row>
    <row r="426" customHeight="1" spans="1:3">
      <c r="A426" s="27">
        <v>2041103</v>
      </c>
      <c r="B426" s="27" t="s">
        <v>1121</v>
      </c>
      <c r="C426" s="9">
        <v>0</v>
      </c>
    </row>
    <row r="427" customHeight="1" spans="1:3">
      <c r="A427" s="27">
        <v>2041104</v>
      </c>
      <c r="B427" s="27" t="s">
        <v>1122</v>
      </c>
      <c r="C427" s="9">
        <v>0</v>
      </c>
    </row>
    <row r="428" customHeight="1" spans="1:3">
      <c r="A428" s="27">
        <v>2041105</v>
      </c>
      <c r="B428" s="27" t="s">
        <v>1123</v>
      </c>
      <c r="C428" s="9">
        <v>0</v>
      </c>
    </row>
    <row r="429" customHeight="1" spans="1:3">
      <c r="A429" s="27">
        <v>2041106</v>
      </c>
      <c r="B429" s="27" t="s">
        <v>1124</v>
      </c>
      <c r="C429" s="9">
        <v>0</v>
      </c>
    </row>
    <row r="430" customHeight="1" spans="1:3">
      <c r="A430" s="27">
        <v>2041107</v>
      </c>
      <c r="B430" s="27" t="s">
        <v>1125</v>
      </c>
      <c r="C430" s="9">
        <v>0</v>
      </c>
    </row>
    <row r="431" customHeight="1" spans="1:3">
      <c r="A431" s="27">
        <v>2041108</v>
      </c>
      <c r="B431" s="27" t="s">
        <v>1126</v>
      </c>
      <c r="C431" s="9">
        <v>0</v>
      </c>
    </row>
    <row r="432" customHeight="1" spans="1:3">
      <c r="A432" s="27">
        <v>20499</v>
      </c>
      <c r="B432" s="46" t="s">
        <v>1127</v>
      </c>
      <c r="C432" s="12">
        <f>C433+C434</f>
        <v>0</v>
      </c>
    </row>
    <row r="433" customHeight="1" spans="1:3">
      <c r="A433" s="27">
        <v>2049901</v>
      </c>
      <c r="B433" s="27" t="s">
        <v>1128</v>
      </c>
      <c r="C433" s="9">
        <v>0</v>
      </c>
    </row>
    <row r="434" customHeight="1" spans="1:3">
      <c r="A434" s="27">
        <v>2049902</v>
      </c>
      <c r="B434" s="27" t="s">
        <v>1129</v>
      </c>
      <c r="C434" s="9">
        <v>0</v>
      </c>
    </row>
    <row r="435" customHeight="1" spans="1:3">
      <c r="A435" s="27">
        <v>205</v>
      </c>
      <c r="B435" s="46" t="s">
        <v>1130</v>
      </c>
      <c r="C435" s="12">
        <f>SUM(C436,C441,C450,C457,C463,C467,C471,C475,C481,C488)</f>
        <v>22366</v>
      </c>
    </row>
    <row r="436" customHeight="1" spans="1:3">
      <c r="A436" s="27">
        <v>20501</v>
      </c>
      <c r="B436" s="46" t="s">
        <v>1131</v>
      </c>
      <c r="C436" s="12">
        <f>SUM(C437:C440)</f>
        <v>198</v>
      </c>
    </row>
    <row r="437" customHeight="1" spans="1:3">
      <c r="A437" s="27">
        <v>2050101</v>
      </c>
      <c r="B437" s="27" t="s">
        <v>853</v>
      </c>
      <c r="C437" s="9">
        <v>6</v>
      </c>
    </row>
    <row r="438" customHeight="1" spans="1:3">
      <c r="A438" s="27">
        <v>2050102</v>
      </c>
      <c r="B438" s="27" t="s">
        <v>854</v>
      </c>
      <c r="C438" s="9">
        <v>0</v>
      </c>
    </row>
    <row r="439" customHeight="1" spans="1:3">
      <c r="A439" s="27">
        <v>2050103</v>
      </c>
      <c r="B439" s="27" t="s">
        <v>855</v>
      </c>
      <c r="C439" s="9">
        <v>0</v>
      </c>
    </row>
    <row r="440" customHeight="1" spans="1:3">
      <c r="A440" s="27">
        <v>2050199</v>
      </c>
      <c r="B440" s="27" t="s">
        <v>1132</v>
      </c>
      <c r="C440" s="9">
        <v>192</v>
      </c>
    </row>
    <row r="441" customHeight="1" spans="1:3">
      <c r="A441" s="27">
        <v>20502</v>
      </c>
      <c r="B441" s="46" t="s">
        <v>1133</v>
      </c>
      <c r="C441" s="12">
        <f>SUM(C442:C449)</f>
        <v>14987</v>
      </c>
    </row>
    <row r="442" customHeight="1" spans="1:3">
      <c r="A442" s="27">
        <v>2050201</v>
      </c>
      <c r="B442" s="27" t="s">
        <v>1134</v>
      </c>
      <c r="C442" s="9">
        <v>84</v>
      </c>
    </row>
    <row r="443" customHeight="1" spans="1:3">
      <c r="A443" s="27">
        <v>2050202</v>
      </c>
      <c r="B443" s="27" t="s">
        <v>1135</v>
      </c>
      <c r="C443" s="9">
        <v>6518</v>
      </c>
    </row>
    <row r="444" customHeight="1" spans="1:3">
      <c r="A444" s="27">
        <v>2050203</v>
      </c>
      <c r="B444" s="27" t="s">
        <v>1136</v>
      </c>
      <c r="C444" s="9">
        <v>2503</v>
      </c>
    </row>
    <row r="445" customHeight="1" spans="1:3">
      <c r="A445" s="27">
        <v>2050204</v>
      </c>
      <c r="B445" s="27" t="s">
        <v>1137</v>
      </c>
      <c r="C445" s="9">
        <v>0</v>
      </c>
    </row>
    <row r="446" customHeight="1" spans="1:3">
      <c r="A446" s="27">
        <v>2050205</v>
      </c>
      <c r="B446" s="27" t="s">
        <v>1138</v>
      </c>
      <c r="C446" s="9">
        <v>0</v>
      </c>
    </row>
    <row r="447" customHeight="1" spans="1:3">
      <c r="A447" s="27">
        <v>2050206</v>
      </c>
      <c r="B447" s="27" t="s">
        <v>1139</v>
      </c>
      <c r="C447" s="9">
        <v>0</v>
      </c>
    </row>
    <row r="448" customHeight="1" spans="1:3">
      <c r="A448" s="27">
        <v>2050207</v>
      </c>
      <c r="B448" s="27" t="s">
        <v>1140</v>
      </c>
      <c r="C448" s="9">
        <v>0</v>
      </c>
    </row>
    <row r="449" customHeight="1" spans="1:3">
      <c r="A449" s="27">
        <v>2050299</v>
      </c>
      <c r="B449" s="27" t="s">
        <v>1141</v>
      </c>
      <c r="C449" s="9">
        <v>5882</v>
      </c>
    </row>
    <row r="450" customHeight="1" spans="1:3">
      <c r="A450" s="27">
        <v>20503</v>
      </c>
      <c r="B450" s="46" t="s">
        <v>1142</v>
      </c>
      <c r="C450" s="12">
        <f>SUM(C451:C456)</f>
        <v>1</v>
      </c>
    </row>
    <row r="451" customHeight="1" spans="1:3">
      <c r="A451" s="27">
        <v>2050301</v>
      </c>
      <c r="B451" s="27" t="s">
        <v>1143</v>
      </c>
      <c r="C451" s="9">
        <v>0</v>
      </c>
    </row>
    <row r="452" customHeight="1" spans="1:3">
      <c r="A452" s="27">
        <v>2050302</v>
      </c>
      <c r="B452" s="27" t="s">
        <v>1144</v>
      </c>
      <c r="C452" s="9">
        <v>0</v>
      </c>
    </row>
    <row r="453" customHeight="1" spans="1:3">
      <c r="A453" s="27">
        <v>2050303</v>
      </c>
      <c r="B453" s="27" t="s">
        <v>1145</v>
      </c>
      <c r="C453" s="9">
        <v>1</v>
      </c>
    </row>
    <row r="454" customHeight="1" spans="1:3">
      <c r="A454" s="27">
        <v>2050304</v>
      </c>
      <c r="B454" s="27" t="s">
        <v>1146</v>
      </c>
      <c r="C454" s="9">
        <v>0</v>
      </c>
    </row>
    <row r="455" customHeight="1" spans="1:3">
      <c r="A455" s="27">
        <v>2050305</v>
      </c>
      <c r="B455" s="27" t="s">
        <v>1147</v>
      </c>
      <c r="C455" s="9">
        <v>0</v>
      </c>
    </row>
    <row r="456" customHeight="1" spans="1:3">
      <c r="A456" s="27">
        <v>2050399</v>
      </c>
      <c r="B456" s="27" t="s">
        <v>1148</v>
      </c>
      <c r="C456" s="9">
        <v>0</v>
      </c>
    </row>
    <row r="457" customHeight="1" spans="1:3">
      <c r="A457" s="27">
        <v>20504</v>
      </c>
      <c r="B457" s="46" t="s">
        <v>1149</v>
      </c>
      <c r="C457" s="12">
        <f>SUM(C458:C462)</f>
        <v>0</v>
      </c>
    </row>
    <row r="458" customHeight="1" spans="1:3">
      <c r="A458" s="27">
        <v>2050401</v>
      </c>
      <c r="B458" s="27" t="s">
        <v>1150</v>
      </c>
      <c r="C458" s="9">
        <v>0</v>
      </c>
    </row>
    <row r="459" customHeight="1" spans="1:3">
      <c r="A459" s="27">
        <v>2050402</v>
      </c>
      <c r="B459" s="27" t="s">
        <v>1151</v>
      </c>
      <c r="C459" s="9">
        <v>0</v>
      </c>
    </row>
    <row r="460" customHeight="1" spans="1:3">
      <c r="A460" s="27">
        <v>2050403</v>
      </c>
      <c r="B460" s="27" t="s">
        <v>1152</v>
      </c>
      <c r="C460" s="9">
        <v>0</v>
      </c>
    </row>
    <row r="461" customHeight="1" spans="1:3">
      <c r="A461" s="27">
        <v>2050404</v>
      </c>
      <c r="B461" s="27" t="s">
        <v>1153</v>
      </c>
      <c r="C461" s="9">
        <v>0</v>
      </c>
    </row>
    <row r="462" customHeight="1" spans="1:3">
      <c r="A462" s="27">
        <v>2050499</v>
      </c>
      <c r="B462" s="27" t="s">
        <v>1154</v>
      </c>
      <c r="C462" s="9">
        <v>0</v>
      </c>
    </row>
    <row r="463" customHeight="1" spans="1:3">
      <c r="A463" s="27">
        <v>20505</v>
      </c>
      <c r="B463" s="46" t="s">
        <v>1155</v>
      </c>
      <c r="C463" s="12">
        <f>SUM(C464:C466)</f>
        <v>0</v>
      </c>
    </row>
    <row r="464" customHeight="1" spans="1:3">
      <c r="A464" s="27">
        <v>2050501</v>
      </c>
      <c r="B464" s="27" t="s">
        <v>1156</v>
      </c>
      <c r="C464" s="9">
        <v>0</v>
      </c>
    </row>
    <row r="465" customHeight="1" spans="1:3">
      <c r="A465" s="27">
        <v>2050502</v>
      </c>
      <c r="B465" s="27" t="s">
        <v>1157</v>
      </c>
      <c r="C465" s="9">
        <v>0</v>
      </c>
    </row>
    <row r="466" customHeight="1" spans="1:3">
      <c r="A466" s="27">
        <v>2050599</v>
      </c>
      <c r="B466" s="27" t="s">
        <v>1158</v>
      </c>
      <c r="C466" s="9">
        <v>0</v>
      </c>
    </row>
    <row r="467" customHeight="1" spans="1:3">
      <c r="A467" s="27">
        <v>20506</v>
      </c>
      <c r="B467" s="46" t="s">
        <v>1159</v>
      </c>
      <c r="C467" s="12">
        <f>SUM(C468:C470)</f>
        <v>0</v>
      </c>
    </row>
    <row r="468" customHeight="1" spans="1:3">
      <c r="A468" s="27">
        <v>2050601</v>
      </c>
      <c r="B468" s="27" t="s">
        <v>1160</v>
      </c>
      <c r="C468" s="9">
        <v>0</v>
      </c>
    </row>
    <row r="469" customHeight="1" spans="1:3">
      <c r="A469" s="27">
        <v>2050602</v>
      </c>
      <c r="B469" s="27" t="s">
        <v>1161</v>
      </c>
      <c r="C469" s="9">
        <v>0</v>
      </c>
    </row>
    <row r="470" customHeight="1" spans="1:3">
      <c r="A470" s="27">
        <v>2050699</v>
      </c>
      <c r="B470" s="27" t="s">
        <v>1162</v>
      </c>
      <c r="C470" s="9">
        <v>0</v>
      </c>
    </row>
    <row r="471" customHeight="1" spans="1:3">
      <c r="A471" s="27">
        <v>20507</v>
      </c>
      <c r="B471" s="46" t="s">
        <v>1163</v>
      </c>
      <c r="C471" s="12">
        <f>SUM(C472:C474)</f>
        <v>0</v>
      </c>
    </row>
    <row r="472" customHeight="1" spans="1:3">
      <c r="A472" s="27">
        <v>2050701</v>
      </c>
      <c r="B472" s="27" t="s">
        <v>1164</v>
      </c>
      <c r="C472" s="9">
        <v>0</v>
      </c>
    </row>
    <row r="473" customHeight="1" spans="1:3">
      <c r="A473" s="27">
        <v>2050702</v>
      </c>
      <c r="B473" s="27" t="s">
        <v>1165</v>
      </c>
      <c r="C473" s="9">
        <v>0</v>
      </c>
    </row>
    <row r="474" customHeight="1" spans="1:3">
      <c r="A474" s="27">
        <v>2050799</v>
      </c>
      <c r="B474" s="27" t="s">
        <v>1166</v>
      </c>
      <c r="C474" s="9">
        <v>0</v>
      </c>
    </row>
    <row r="475" customHeight="1" spans="1:3">
      <c r="A475" s="27">
        <v>20508</v>
      </c>
      <c r="B475" s="46" t="s">
        <v>1167</v>
      </c>
      <c r="C475" s="12">
        <f>SUM(C476:C480)</f>
        <v>0</v>
      </c>
    </row>
    <row r="476" customHeight="1" spans="1:3">
      <c r="A476" s="27">
        <v>2050801</v>
      </c>
      <c r="B476" s="27" t="s">
        <v>1168</v>
      </c>
      <c r="C476" s="9">
        <v>0</v>
      </c>
    </row>
    <row r="477" customHeight="1" spans="1:3">
      <c r="A477" s="27">
        <v>2050802</v>
      </c>
      <c r="B477" s="27" t="s">
        <v>1169</v>
      </c>
      <c r="C477" s="9">
        <v>0</v>
      </c>
    </row>
    <row r="478" customHeight="1" spans="1:3">
      <c r="A478" s="27">
        <v>2050803</v>
      </c>
      <c r="B478" s="27" t="s">
        <v>1170</v>
      </c>
      <c r="C478" s="9">
        <v>0</v>
      </c>
    </row>
    <row r="479" customHeight="1" spans="1:3">
      <c r="A479" s="27">
        <v>2050804</v>
      </c>
      <c r="B479" s="27" t="s">
        <v>1171</v>
      </c>
      <c r="C479" s="9">
        <v>0</v>
      </c>
    </row>
    <row r="480" customHeight="1" spans="1:3">
      <c r="A480" s="27">
        <v>2050899</v>
      </c>
      <c r="B480" s="27" t="s">
        <v>1172</v>
      </c>
      <c r="C480" s="9">
        <v>0</v>
      </c>
    </row>
    <row r="481" customHeight="1" spans="1:3">
      <c r="A481" s="27">
        <v>20509</v>
      </c>
      <c r="B481" s="46" t="s">
        <v>1173</v>
      </c>
      <c r="C481" s="12">
        <f>SUM(C482:C487)</f>
        <v>1119</v>
      </c>
    </row>
    <row r="482" customHeight="1" spans="1:3">
      <c r="A482" s="27">
        <v>2050901</v>
      </c>
      <c r="B482" s="27" t="s">
        <v>1174</v>
      </c>
      <c r="C482" s="9">
        <v>0</v>
      </c>
    </row>
    <row r="483" customHeight="1" spans="1:3">
      <c r="A483" s="27">
        <v>2050902</v>
      </c>
      <c r="B483" s="27" t="s">
        <v>1175</v>
      </c>
      <c r="C483" s="9">
        <v>0</v>
      </c>
    </row>
    <row r="484" customHeight="1" spans="1:3">
      <c r="A484" s="27">
        <v>2050903</v>
      </c>
      <c r="B484" s="27" t="s">
        <v>1176</v>
      </c>
      <c r="C484" s="9">
        <v>0</v>
      </c>
    </row>
    <row r="485" customHeight="1" spans="1:3">
      <c r="A485" s="27">
        <v>2050904</v>
      </c>
      <c r="B485" s="27" t="s">
        <v>1177</v>
      </c>
      <c r="C485" s="9">
        <v>0</v>
      </c>
    </row>
    <row r="486" customHeight="1" spans="1:3">
      <c r="A486" s="27">
        <v>2050905</v>
      </c>
      <c r="B486" s="27" t="s">
        <v>1178</v>
      </c>
      <c r="C486" s="9">
        <v>0</v>
      </c>
    </row>
    <row r="487" customHeight="1" spans="1:3">
      <c r="A487" s="27">
        <v>2050999</v>
      </c>
      <c r="B487" s="27" t="s">
        <v>1179</v>
      </c>
      <c r="C487" s="9">
        <v>1119</v>
      </c>
    </row>
    <row r="488" customHeight="1" spans="1:3">
      <c r="A488" s="27">
        <v>20599</v>
      </c>
      <c r="B488" s="46" t="s">
        <v>1180</v>
      </c>
      <c r="C488" s="12">
        <f>C489</f>
        <v>6061</v>
      </c>
    </row>
    <row r="489" customHeight="1" spans="1:3">
      <c r="A489" s="27">
        <v>2059999</v>
      </c>
      <c r="B489" s="27" t="s">
        <v>1181</v>
      </c>
      <c r="C489" s="9">
        <v>6061</v>
      </c>
    </row>
    <row r="490" customHeight="1" spans="1:3">
      <c r="A490" s="27">
        <v>206</v>
      </c>
      <c r="B490" s="46" t="s">
        <v>1182</v>
      </c>
      <c r="C490" s="12">
        <f>SUM(C491,C496,C505,C511,C517,C522,C527,C534,C538,C541)</f>
        <v>1607</v>
      </c>
    </row>
    <row r="491" customHeight="1" spans="1:3">
      <c r="A491" s="27">
        <v>20601</v>
      </c>
      <c r="B491" s="46" t="s">
        <v>1183</v>
      </c>
      <c r="C491" s="12">
        <f>SUM(C492:C495)</f>
        <v>0</v>
      </c>
    </row>
    <row r="492" customHeight="1" spans="1:3">
      <c r="A492" s="27">
        <v>2060101</v>
      </c>
      <c r="B492" s="27" t="s">
        <v>853</v>
      </c>
      <c r="C492" s="9">
        <v>0</v>
      </c>
    </row>
    <row r="493" customHeight="1" spans="1:3">
      <c r="A493" s="27">
        <v>2060102</v>
      </c>
      <c r="B493" s="27" t="s">
        <v>854</v>
      </c>
      <c r="C493" s="9">
        <v>0</v>
      </c>
    </row>
    <row r="494" customHeight="1" spans="1:3">
      <c r="A494" s="27">
        <v>2060103</v>
      </c>
      <c r="B494" s="27" t="s">
        <v>855</v>
      </c>
      <c r="C494" s="9">
        <v>0</v>
      </c>
    </row>
    <row r="495" customHeight="1" spans="1:3">
      <c r="A495" s="27">
        <v>2060199</v>
      </c>
      <c r="B495" s="27" t="s">
        <v>1184</v>
      </c>
      <c r="C495" s="9">
        <v>0</v>
      </c>
    </row>
    <row r="496" customHeight="1" spans="1:3">
      <c r="A496" s="27">
        <v>20602</v>
      </c>
      <c r="B496" s="46" t="s">
        <v>1185</v>
      </c>
      <c r="C496" s="12">
        <f>SUM(C497:C504)</f>
        <v>0</v>
      </c>
    </row>
    <row r="497" customHeight="1" spans="1:3">
      <c r="A497" s="27">
        <v>2060201</v>
      </c>
      <c r="B497" s="27" t="s">
        <v>1186</v>
      </c>
      <c r="C497" s="9">
        <v>0</v>
      </c>
    </row>
    <row r="498" customHeight="1" spans="1:3">
      <c r="A498" s="27">
        <v>2060202</v>
      </c>
      <c r="B498" s="27" t="s">
        <v>1187</v>
      </c>
      <c r="C498" s="9">
        <v>0</v>
      </c>
    </row>
    <row r="499" customHeight="1" spans="1:3">
      <c r="A499" s="27">
        <v>2060203</v>
      </c>
      <c r="B499" s="27" t="s">
        <v>1188</v>
      </c>
      <c r="C499" s="9">
        <v>0</v>
      </c>
    </row>
    <row r="500" customHeight="1" spans="1:3">
      <c r="A500" s="27">
        <v>2060204</v>
      </c>
      <c r="B500" s="27" t="s">
        <v>1189</v>
      </c>
      <c r="C500" s="9">
        <v>0</v>
      </c>
    </row>
    <row r="501" customHeight="1" spans="1:3">
      <c r="A501" s="27">
        <v>2060205</v>
      </c>
      <c r="B501" s="27" t="s">
        <v>1190</v>
      </c>
      <c r="C501" s="9">
        <v>0</v>
      </c>
    </row>
    <row r="502" customHeight="1" spans="1:3">
      <c r="A502" s="27">
        <v>2060206</v>
      </c>
      <c r="B502" s="27" t="s">
        <v>1191</v>
      </c>
      <c r="C502" s="9">
        <v>0</v>
      </c>
    </row>
    <row r="503" customHeight="1" spans="1:3">
      <c r="A503" s="27">
        <v>2060207</v>
      </c>
      <c r="B503" s="27" t="s">
        <v>1192</v>
      </c>
      <c r="C503" s="9">
        <v>0</v>
      </c>
    </row>
    <row r="504" customHeight="1" spans="1:3">
      <c r="A504" s="27">
        <v>2060299</v>
      </c>
      <c r="B504" s="27" t="s">
        <v>1193</v>
      </c>
      <c r="C504" s="9">
        <v>0</v>
      </c>
    </row>
    <row r="505" customHeight="1" spans="1:3">
      <c r="A505" s="27">
        <v>20603</v>
      </c>
      <c r="B505" s="46" t="s">
        <v>1194</v>
      </c>
      <c r="C505" s="12">
        <f>SUM(C506:C510)</f>
        <v>0</v>
      </c>
    </row>
    <row r="506" customHeight="1" spans="1:3">
      <c r="A506" s="27">
        <v>2060301</v>
      </c>
      <c r="B506" s="27" t="s">
        <v>1186</v>
      </c>
      <c r="C506" s="9">
        <v>0</v>
      </c>
    </row>
    <row r="507" customHeight="1" spans="1:3">
      <c r="A507" s="27">
        <v>2060302</v>
      </c>
      <c r="B507" s="27" t="s">
        <v>1195</v>
      </c>
      <c r="C507" s="9">
        <v>0</v>
      </c>
    </row>
    <row r="508" customHeight="1" spans="1:3">
      <c r="A508" s="27">
        <v>2060303</v>
      </c>
      <c r="B508" s="27" t="s">
        <v>1196</v>
      </c>
      <c r="C508" s="9">
        <v>0</v>
      </c>
    </row>
    <row r="509" customHeight="1" spans="1:3">
      <c r="A509" s="27">
        <v>2060304</v>
      </c>
      <c r="B509" s="27" t="s">
        <v>1197</v>
      </c>
      <c r="C509" s="9">
        <v>0</v>
      </c>
    </row>
    <row r="510" customHeight="1" spans="1:3">
      <c r="A510" s="27">
        <v>2060399</v>
      </c>
      <c r="B510" s="27" t="s">
        <v>1198</v>
      </c>
      <c r="C510" s="9">
        <v>0</v>
      </c>
    </row>
    <row r="511" customHeight="1" spans="1:3">
      <c r="A511" s="27">
        <v>20604</v>
      </c>
      <c r="B511" s="46" t="s">
        <v>1199</v>
      </c>
      <c r="C511" s="12">
        <f>SUM(C512:C516)</f>
        <v>1282</v>
      </c>
    </row>
    <row r="512" customHeight="1" spans="1:3">
      <c r="A512" s="27">
        <v>2060401</v>
      </c>
      <c r="B512" s="27" t="s">
        <v>1186</v>
      </c>
      <c r="C512" s="9">
        <v>0</v>
      </c>
    </row>
    <row r="513" customHeight="1" spans="1:3">
      <c r="A513" s="27">
        <v>2060402</v>
      </c>
      <c r="B513" s="27" t="s">
        <v>1200</v>
      </c>
      <c r="C513" s="9">
        <v>0</v>
      </c>
    </row>
    <row r="514" customHeight="1" spans="1:3">
      <c r="A514" s="27">
        <v>2060403</v>
      </c>
      <c r="B514" s="27" t="s">
        <v>1201</v>
      </c>
      <c r="C514" s="9">
        <v>0</v>
      </c>
    </row>
    <row r="515" customHeight="1" spans="1:3">
      <c r="A515" s="27">
        <v>2060404</v>
      </c>
      <c r="B515" s="27" t="s">
        <v>1202</v>
      </c>
      <c r="C515" s="9">
        <v>0</v>
      </c>
    </row>
    <row r="516" customHeight="1" spans="1:3">
      <c r="A516" s="27">
        <v>2060499</v>
      </c>
      <c r="B516" s="27" t="s">
        <v>1203</v>
      </c>
      <c r="C516" s="9">
        <v>1282</v>
      </c>
    </row>
    <row r="517" customHeight="1" spans="1:3">
      <c r="A517" s="27">
        <v>20605</v>
      </c>
      <c r="B517" s="46" t="s">
        <v>1204</v>
      </c>
      <c r="C517" s="12">
        <f>SUM(C518:C521)</f>
        <v>0</v>
      </c>
    </row>
    <row r="518" customHeight="1" spans="1:3">
      <c r="A518" s="27">
        <v>2060501</v>
      </c>
      <c r="B518" s="27" t="s">
        <v>1186</v>
      </c>
      <c r="C518" s="9">
        <v>0</v>
      </c>
    </row>
    <row r="519" customHeight="1" spans="1:3">
      <c r="A519" s="27">
        <v>2060502</v>
      </c>
      <c r="B519" s="27" t="s">
        <v>1205</v>
      </c>
      <c r="C519" s="9">
        <v>0</v>
      </c>
    </row>
    <row r="520" customHeight="1" spans="1:3">
      <c r="A520" s="27">
        <v>2060503</v>
      </c>
      <c r="B520" s="27" t="s">
        <v>1206</v>
      </c>
      <c r="C520" s="9">
        <v>0</v>
      </c>
    </row>
    <row r="521" customHeight="1" spans="1:3">
      <c r="A521" s="27">
        <v>2060599</v>
      </c>
      <c r="B521" s="27" t="s">
        <v>1207</v>
      </c>
      <c r="C521" s="9">
        <v>0</v>
      </c>
    </row>
    <row r="522" customHeight="1" spans="1:3">
      <c r="A522" s="27">
        <v>20606</v>
      </c>
      <c r="B522" s="46" t="s">
        <v>1208</v>
      </c>
      <c r="C522" s="12">
        <f>SUM(C523:C526)</f>
        <v>10</v>
      </c>
    </row>
    <row r="523" customHeight="1" spans="1:3">
      <c r="A523" s="27">
        <v>2060601</v>
      </c>
      <c r="B523" s="27" t="s">
        <v>1209</v>
      </c>
      <c r="C523" s="9">
        <v>0</v>
      </c>
    </row>
    <row r="524" customHeight="1" spans="1:3">
      <c r="A524" s="27">
        <v>2060602</v>
      </c>
      <c r="B524" s="27" t="s">
        <v>1210</v>
      </c>
      <c r="C524" s="9">
        <v>0</v>
      </c>
    </row>
    <row r="525" customHeight="1" spans="1:3">
      <c r="A525" s="27">
        <v>2060603</v>
      </c>
      <c r="B525" s="27" t="s">
        <v>1211</v>
      </c>
      <c r="C525" s="9">
        <v>0</v>
      </c>
    </row>
    <row r="526" customHeight="1" spans="1:3">
      <c r="A526" s="27">
        <v>2060699</v>
      </c>
      <c r="B526" s="27" t="s">
        <v>1212</v>
      </c>
      <c r="C526" s="9">
        <v>10</v>
      </c>
    </row>
    <row r="527" customHeight="1" spans="1:3">
      <c r="A527" s="27">
        <v>20607</v>
      </c>
      <c r="B527" s="46" t="s">
        <v>1213</v>
      </c>
      <c r="C527" s="12">
        <f>SUM(C528:C533)</f>
        <v>13</v>
      </c>
    </row>
    <row r="528" customHeight="1" spans="1:3">
      <c r="A528" s="27">
        <v>2060701</v>
      </c>
      <c r="B528" s="27" t="s">
        <v>1186</v>
      </c>
      <c r="C528" s="9">
        <v>0</v>
      </c>
    </row>
    <row r="529" customHeight="1" spans="1:3">
      <c r="A529" s="27">
        <v>2060702</v>
      </c>
      <c r="B529" s="27" t="s">
        <v>1214</v>
      </c>
      <c r="C529" s="9">
        <v>4</v>
      </c>
    </row>
    <row r="530" customHeight="1" spans="1:3">
      <c r="A530" s="27">
        <v>2060703</v>
      </c>
      <c r="B530" s="27" t="s">
        <v>1215</v>
      </c>
      <c r="C530" s="9">
        <v>0</v>
      </c>
    </row>
    <row r="531" customHeight="1" spans="1:3">
      <c r="A531" s="27">
        <v>2060704</v>
      </c>
      <c r="B531" s="27" t="s">
        <v>1216</v>
      </c>
      <c r="C531" s="9">
        <v>0</v>
      </c>
    </row>
    <row r="532" customHeight="1" spans="1:3">
      <c r="A532" s="27">
        <v>2060705</v>
      </c>
      <c r="B532" s="27" t="s">
        <v>1217</v>
      </c>
      <c r="C532" s="9">
        <v>0</v>
      </c>
    </row>
    <row r="533" customHeight="1" spans="1:3">
      <c r="A533" s="27">
        <v>2060799</v>
      </c>
      <c r="B533" s="27" t="s">
        <v>1218</v>
      </c>
      <c r="C533" s="9">
        <v>9</v>
      </c>
    </row>
    <row r="534" customHeight="1" spans="1:3">
      <c r="A534" s="27">
        <v>20608</v>
      </c>
      <c r="B534" s="46" t="s">
        <v>1219</v>
      </c>
      <c r="C534" s="12">
        <f>SUM(C535:C537)</f>
        <v>300</v>
      </c>
    </row>
    <row r="535" customHeight="1" spans="1:3">
      <c r="A535" s="27">
        <v>2060801</v>
      </c>
      <c r="B535" s="27" t="s">
        <v>1220</v>
      </c>
      <c r="C535" s="9">
        <v>0</v>
      </c>
    </row>
    <row r="536" customHeight="1" spans="1:3">
      <c r="A536" s="27">
        <v>2060802</v>
      </c>
      <c r="B536" s="27" t="s">
        <v>1221</v>
      </c>
      <c r="C536" s="9">
        <v>0</v>
      </c>
    </row>
    <row r="537" customHeight="1" spans="1:3">
      <c r="A537" s="27">
        <v>2060899</v>
      </c>
      <c r="B537" s="27" t="s">
        <v>1222</v>
      </c>
      <c r="C537" s="9">
        <v>300</v>
      </c>
    </row>
    <row r="538" customHeight="1" spans="1:3">
      <c r="A538" s="27">
        <v>20609</v>
      </c>
      <c r="B538" s="46" t="s">
        <v>1223</v>
      </c>
      <c r="C538" s="12">
        <f>C539+C540</f>
        <v>0</v>
      </c>
    </row>
    <row r="539" customHeight="1" spans="1:3">
      <c r="A539" s="27">
        <v>2060901</v>
      </c>
      <c r="B539" s="27" t="s">
        <v>1224</v>
      </c>
      <c r="C539" s="9">
        <v>0</v>
      </c>
    </row>
    <row r="540" customHeight="1" spans="1:3">
      <c r="A540" s="27">
        <v>2060902</v>
      </c>
      <c r="B540" s="27" t="s">
        <v>1225</v>
      </c>
      <c r="C540" s="9">
        <v>0</v>
      </c>
    </row>
    <row r="541" customHeight="1" spans="1:3">
      <c r="A541" s="27">
        <v>20699</v>
      </c>
      <c r="B541" s="46" t="s">
        <v>1226</v>
      </c>
      <c r="C541" s="12">
        <f>SUM(C542:C545)</f>
        <v>2</v>
      </c>
    </row>
    <row r="542" customHeight="1" spans="1:3">
      <c r="A542" s="27">
        <v>2069901</v>
      </c>
      <c r="B542" s="27" t="s">
        <v>1227</v>
      </c>
      <c r="C542" s="9">
        <v>0</v>
      </c>
    </row>
    <row r="543" customHeight="1" spans="1:3">
      <c r="A543" s="27">
        <v>2069902</v>
      </c>
      <c r="B543" s="27" t="s">
        <v>1228</v>
      </c>
      <c r="C543" s="9">
        <v>0</v>
      </c>
    </row>
    <row r="544" customHeight="1" spans="1:3">
      <c r="A544" s="27">
        <v>2069903</v>
      </c>
      <c r="B544" s="27" t="s">
        <v>1229</v>
      </c>
      <c r="C544" s="9">
        <v>0</v>
      </c>
    </row>
    <row r="545" customHeight="1" spans="1:3">
      <c r="A545" s="27">
        <v>2069999</v>
      </c>
      <c r="B545" s="27" t="s">
        <v>1230</v>
      </c>
      <c r="C545" s="9">
        <v>2</v>
      </c>
    </row>
    <row r="546" customHeight="1" spans="1:3">
      <c r="A546" s="27">
        <v>207</v>
      </c>
      <c r="B546" s="46" t="s">
        <v>1231</v>
      </c>
      <c r="C546" s="12">
        <f>SUM(C547,C561,C569,C580,C591)</f>
        <v>409</v>
      </c>
    </row>
    <row r="547" customHeight="1" spans="1:3">
      <c r="A547" s="27">
        <v>20701</v>
      </c>
      <c r="B547" s="46" t="s">
        <v>1232</v>
      </c>
      <c r="C547" s="12">
        <f>SUM(C548:C560)</f>
        <v>327</v>
      </c>
    </row>
    <row r="548" customHeight="1" spans="1:3">
      <c r="A548" s="27">
        <v>2070101</v>
      </c>
      <c r="B548" s="27" t="s">
        <v>853</v>
      </c>
      <c r="C548" s="9">
        <v>32</v>
      </c>
    </row>
    <row r="549" customHeight="1" spans="1:3">
      <c r="A549" s="27">
        <v>2070102</v>
      </c>
      <c r="B549" s="27" t="s">
        <v>854</v>
      </c>
      <c r="C549" s="9">
        <v>0</v>
      </c>
    </row>
    <row r="550" customHeight="1" spans="1:3">
      <c r="A550" s="27">
        <v>2070103</v>
      </c>
      <c r="B550" s="27" t="s">
        <v>855</v>
      </c>
      <c r="C550" s="9">
        <v>0</v>
      </c>
    </row>
    <row r="551" customHeight="1" spans="1:3">
      <c r="A551" s="27">
        <v>2070104</v>
      </c>
      <c r="B551" s="27" t="s">
        <v>1233</v>
      </c>
      <c r="C551" s="9">
        <v>0</v>
      </c>
    </row>
    <row r="552" customHeight="1" spans="1:3">
      <c r="A552" s="27">
        <v>2070105</v>
      </c>
      <c r="B552" s="27" t="s">
        <v>1234</v>
      </c>
      <c r="C552" s="9">
        <v>0</v>
      </c>
    </row>
    <row r="553" customHeight="1" spans="1:3">
      <c r="A553" s="27">
        <v>2070106</v>
      </c>
      <c r="B553" s="27" t="s">
        <v>1235</v>
      </c>
      <c r="C553" s="9">
        <v>0</v>
      </c>
    </row>
    <row r="554" customHeight="1" spans="1:3">
      <c r="A554" s="27">
        <v>2070107</v>
      </c>
      <c r="B554" s="27" t="s">
        <v>1236</v>
      </c>
      <c r="C554" s="9">
        <v>0</v>
      </c>
    </row>
    <row r="555" customHeight="1" spans="1:3">
      <c r="A555" s="27">
        <v>2070108</v>
      </c>
      <c r="B555" s="27" t="s">
        <v>1237</v>
      </c>
      <c r="C555" s="9">
        <v>21</v>
      </c>
    </row>
    <row r="556" customHeight="1" spans="1:3">
      <c r="A556" s="27">
        <v>2070109</v>
      </c>
      <c r="B556" s="27" t="s">
        <v>1238</v>
      </c>
      <c r="C556" s="9">
        <v>115</v>
      </c>
    </row>
    <row r="557" customHeight="1" spans="1:3">
      <c r="A557" s="27">
        <v>2070110</v>
      </c>
      <c r="B557" s="27" t="s">
        <v>1239</v>
      </c>
      <c r="C557" s="9">
        <v>0</v>
      </c>
    </row>
    <row r="558" customHeight="1" spans="1:3">
      <c r="A558" s="27">
        <v>2070111</v>
      </c>
      <c r="B558" s="27" t="s">
        <v>1240</v>
      </c>
      <c r="C558" s="9">
        <v>0</v>
      </c>
    </row>
    <row r="559" customHeight="1" spans="1:3">
      <c r="A559" s="27">
        <v>2070112</v>
      </c>
      <c r="B559" s="27" t="s">
        <v>1241</v>
      </c>
      <c r="C559" s="9">
        <v>0</v>
      </c>
    </row>
    <row r="560" customHeight="1" spans="1:3">
      <c r="A560" s="27">
        <v>2070199</v>
      </c>
      <c r="B560" s="27" t="s">
        <v>1242</v>
      </c>
      <c r="C560" s="9">
        <v>159</v>
      </c>
    </row>
    <row r="561" customHeight="1" spans="1:3">
      <c r="A561" s="27">
        <v>20702</v>
      </c>
      <c r="B561" s="46" t="s">
        <v>1243</v>
      </c>
      <c r="C561" s="12">
        <f>SUM(C562:C568)</f>
        <v>13</v>
      </c>
    </row>
    <row r="562" customHeight="1" spans="1:3">
      <c r="A562" s="27">
        <v>2070201</v>
      </c>
      <c r="B562" s="27" t="s">
        <v>853</v>
      </c>
      <c r="C562" s="9">
        <v>0</v>
      </c>
    </row>
    <row r="563" customHeight="1" spans="1:3">
      <c r="A563" s="27">
        <v>2070202</v>
      </c>
      <c r="B563" s="27" t="s">
        <v>854</v>
      </c>
      <c r="C563" s="9">
        <v>0</v>
      </c>
    </row>
    <row r="564" customHeight="1" spans="1:3">
      <c r="A564" s="27">
        <v>2070203</v>
      </c>
      <c r="B564" s="27" t="s">
        <v>855</v>
      </c>
      <c r="C564" s="9">
        <v>0</v>
      </c>
    </row>
    <row r="565" customHeight="1" spans="1:3">
      <c r="A565" s="27">
        <v>2070204</v>
      </c>
      <c r="B565" s="27" t="s">
        <v>1244</v>
      </c>
      <c r="C565" s="9">
        <v>0</v>
      </c>
    </row>
    <row r="566" customHeight="1" spans="1:3">
      <c r="A566" s="27">
        <v>2070205</v>
      </c>
      <c r="B566" s="27" t="s">
        <v>1245</v>
      </c>
      <c r="C566" s="9">
        <v>0</v>
      </c>
    </row>
    <row r="567" customHeight="1" spans="1:3">
      <c r="A567" s="27">
        <v>2070206</v>
      </c>
      <c r="B567" s="27" t="s">
        <v>1246</v>
      </c>
      <c r="C567" s="9">
        <v>0</v>
      </c>
    </row>
    <row r="568" customHeight="1" spans="1:3">
      <c r="A568" s="27">
        <v>2070299</v>
      </c>
      <c r="B568" s="27" t="s">
        <v>1247</v>
      </c>
      <c r="C568" s="9">
        <v>13</v>
      </c>
    </row>
    <row r="569" customHeight="1" spans="1:3">
      <c r="A569" s="27">
        <v>20703</v>
      </c>
      <c r="B569" s="46" t="s">
        <v>1248</v>
      </c>
      <c r="C569" s="12">
        <f>SUM(C570:C579)</f>
        <v>11</v>
      </c>
    </row>
    <row r="570" customHeight="1" spans="1:3">
      <c r="A570" s="27">
        <v>2070301</v>
      </c>
      <c r="B570" s="27" t="s">
        <v>853</v>
      </c>
      <c r="C570" s="9">
        <v>1</v>
      </c>
    </row>
    <row r="571" customHeight="1" spans="1:3">
      <c r="A571" s="27">
        <v>2070302</v>
      </c>
      <c r="B571" s="27" t="s">
        <v>854</v>
      </c>
      <c r="C571" s="9">
        <v>0</v>
      </c>
    </row>
    <row r="572" customHeight="1" spans="1:3">
      <c r="A572" s="27">
        <v>2070303</v>
      </c>
      <c r="B572" s="27" t="s">
        <v>855</v>
      </c>
      <c r="C572" s="9">
        <v>0</v>
      </c>
    </row>
    <row r="573" customHeight="1" spans="1:3">
      <c r="A573" s="27">
        <v>2070304</v>
      </c>
      <c r="B573" s="27" t="s">
        <v>1249</v>
      </c>
      <c r="C573" s="9">
        <v>0</v>
      </c>
    </row>
    <row r="574" customHeight="1" spans="1:3">
      <c r="A574" s="27">
        <v>2070305</v>
      </c>
      <c r="B574" s="27" t="s">
        <v>1250</v>
      </c>
      <c r="C574" s="9">
        <v>6</v>
      </c>
    </row>
    <row r="575" customHeight="1" spans="1:3">
      <c r="A575" s="27">
        <v>2070306</v>
      </c>
      <c r="B575" s="27" t="s">
        <v>1251</v>
      </c>
      <c r="C575" s="9">
        <v>0</v>
      </c>
    </row>
    <row r="576" customHeight="1" spans="1:3">
      <c r="A576" s="27">
        <v>2070307</v>
      </c>
      <c r="B576" s="27" t="s">
        <v>1252</v>
      </c>
      <c r="C576" s="9">
        <v>0</v>
      </c>
    </row>
    <row r="577" customHeight="1" spans="1:3">
      <c r="A577" s="27">
        <v>2070308</v>
      </c>
      <c r="B577" s="27" t="s">
        <v>1253</v>
      </c>
      <c r="C577" s="9">
        <v>4</v>
      </c>
    </row>
    <row r="578" customHeight="1" spans="1:3">
      <c r="A578" s="27">
        <v>2070309</v>
      </c>
      <c r="B578" s="27" t="s">
        <v>1254</v>
      </c>
      <c r="C578" s="9">
        <v>0</v>
      </c>
    </row>
    <row r="579" customHeight="1" spans="1:3">
      <c r="A579" s="27">
        <v>2070399</v>
      </c>
      <c r="B579" s="27" t="s">
        <v>1255</v>
      </c>
      <c r="C579" s="9">
        <v>0</v>
      </c>
    </row>
    <row r="580" customHeight="1" spans="1:3">
      <c r="A580" s="27">
        <v>20704</v>
      </c>
      <c r="B580" s="46" t="s">
        <v>1256</v>
      </c>
      <c r="C580" s="12">
        <f>SUM(C581:C590)</f>
        <v>0</v>
      </c>
    </row>
    <row r="581" customHeight="1" spans="1:3">
      <c r="A581" s="27">
        <v>2070401</v>
      </c>
      <c r="B581" s="27" t="s">
        <v>853</v>
      </c>
      <c r="C581" s="9">
        <v>0</v>
      </c>
    </row>
    <row r="582" customHeight="1" spans="1:3">
      <c r="A582" s="27">
        <v>2070402</v>
      </c>
      <c r="B582" s="27" t="s">
        <v>854</v>
      </c>
      <c r="C582" s="9">
        <v>0</v>
      </c>
    </row>
    <row r="583" customHeight="1" spans="1:3">
      <c r="A583" s="27">
        <v>2070403</v>
      </c>
      <c r="B583" s="27" t="s">
        <v>855</v>
      </c>
      <c r="C583" s="9">
        <v>0</v>
      </c>
    </row>
    <row r="584" customHeight="1" spans="1:3">
      <c r="A584" s="27">
        <v>2070404</v>
      </c>
      <c r="B584" s="27" t="s">
        <v>1257</v>
      </c>
      <c r="C584" s="9">
        <v>0</v>
      </c>
    </row>
    <row r="585" customHeight="1" spans="1:3">
      <c r="A585" s="27">
        <v>2070405</v>
      </c>
      <c r="B585" s="27" t="s">
        <v>1258</v>
      </c>
      <c r="C585" s="9">
        <v>0</v>
      </c>
    </row>
    <row r="586" customHeight="1" spans="1:3">
      <c r="A586" s="27">
        <v>2070406</v>
      </c>
      <c r="B586" s="27" t="s">
        <v>1259</v>
      </c>
      <c r="C586" s="9">
        <v>0</v>
      </c>
    </row>
    <row r="587" customHeight="1" spans="1:3">
      <c r="A587" s="27">
        <v>2070407</v>
      </c>
      <c r="B587" s="27" t="s">
        <v>1260</v>
      </c>
      <c r="C587" s="9">
        <v>0</v>
      </c>
    </row>
    <row r="588" customHeight="1" spans="1:3">
      <c r="A588" s="27">
        <v>2070408</v>
      </c>
      <c r="B588" s="27" t="s">
        <v>1261</v>
      </c>
      <c r="C588" s="9">
        <v>0</v>
      </c>
    </row>
    <row r="589" customHeight="1" spans="1:3">
      <c r="A589" s="27">
        <v>2070409</v>
      </c>
      <c r="B589" s="27" t="s">
        <v>1262</v>
      </c>
      <c r="C589" s="9">
        <v>0</v>
      </c>
    </row>
    <row r="590" customHeight="1" spans="1:3">
      <c r="A590" s="27">
        <v>2070499</v>
      </c>
      <c r="B590" s="27" t="s">
        <v>1263</v>
      </c>
      <c r="C590" s="9">
        <v>0</v>
      </c>
    </row>
    <row r="591" customHeight="1" spans="1:3">
      <c r="A591" s="27">
        <v>20799</v>
      </c>
      <c r="B591" s="46" t="s">
        <v>1264</v>
      </c>
      <c r="C591" s="12">
        <f>SUM(C592:C594)</f>
        <v>58</v>
      </c>
    </row>
    <row r="592" customHeight="1" spans="1:3">
      <c r="A592" s="27">
        <v>2079902</v>
      </c>
      <c r="B592" s="27" t="s">
        <v>1265</v>
      </c>
      <c r="C592" s="9">
        <v>13</v>
      </c>
    </row>
    <row r="593" customHeight="1" spans="1:3">
      <c r="A593" s="27">
        <v>2079903</v>
      </c>
      <c r="B593" s="27" t="s">
        <v>1266</v>
      </c>
      <c r="C593" s="9">
        <v>0</v>
      </c>
    </row>
    <row r="594" customHeight="1" spans="1:3">
      <c r="A594" s="27">
        <v>2079999</v>
      </c>
      <c r="B594" s="27" t="s">
        <v>1267</v>
      </c>
      <c r="C594" s="9">
        <v>45</v>
      </c>
    </row>
    <row r="595" customHeight="1" spans="1:3">
      <c r="A595" s="27">
        <v>208</v>
      </c>
      <c r="B595" s="46" t="s">
        <v>1268</v>
      </c>
      <c r="C595" s="12">
        <f>SUM(C596,C610,C621,C629,C631,C640,C644,C655,C663,C669,C676,C684,C689,C694,C697,C700,C703,C706,C709)</f>
        <v>6721</v>
      </c>
    </row>
    <row r="596" customHeight="1" spans="1:3">
      <c r="A596" s="27">
        <v>20801</v>
      </c>
      <c r="B596" s="46" t="s">
        <v>1269</v>
      </c>
      <c r="C596" s="12">
        <f>SUM(C597:C609)</f>
        <v>41</v>
      </c>
    </row>
    <row r="597" customHeight="1" spans="1:3">
      <c r="A597" s="27">
        <v>2080101</v>
      </c>
      <c r="B597" s="27" t="s">
        <v>853</v>
      </c>
      <c r="C597" s="9">
        <v>0</v>
      </c>
    </row>
    <row r="598" customHeight="1" spans="1:3">
      <c r="A598" s="27">
        <v>2080102</v>
      </c>
      <c r="B598" s="27" t="s">
        <v>854</v>
      </c>
      <c r="C598" s="9">
        <v>0</v>
      </c>
    </row>
    <row r="599" customHeight="1" spans="1:3">
      <c r="A599" s="27">
        <v>2080103</v>
      </c>
      <c r="B599" s="27" t="s">
        <v>855</v>
      </c>
      <c r="C599" s="9">
        <v>0</v>
      </c>
    </row>
    <row r="600" customHeight="1" spans="1:3">
      <c r="A600" s="27">
        <v>2080104</v>
      </c>
      <c r="B600" s="27" t="s">
        <v>1270</v>
      </c>
      <c r="C600" s="9">
        <v>0</v>
      </c>
    </row>
    <row r="601" customHeight="1" spans="1:3">
      <c r="A601" s="27">
        <v>2080105</v>
      </c>
      <c r="B601" s="27" t="s">
        <v>1271</v>
      </c>
      <c r="C601" s="9">
        <v>31</v>
      </c>
    </row>
    <row r="602" customHeight="1" spans="1:3">
      <c r="A602" s="27">
        <v>2080106</v>
      </c>
      <c r="B602" s="27" t="s">
        <v>1272</v>
      </c>
      <c r="C602" s="9">
        <v>10</v>
      </c>
    </row>
    <row r="603" customHeight="1" spans="1:3">
      <c r="A603" s="27">
        <v>2080107</v>
      </c>
      <c r="B603" s="27" t="s">
        <v>1273</v>
      </c>
      <c r="C603" s="9">
        <v>0</v>
      </c>
    </row>
    <row r="604" customHeight="1" spans="1:3">
      <c r="A604" s="27">
        <v>2080108</v>
      </c>
      <c r="B604" s="27" t="s">
        <v>896</v>
      </c>
      <c r="C604" s="9">
        <v>0</v>
      </c>
    </row>
    <row r="605" customHeight="1" spans="1:3">
      <c r="A605" s="27">
        <v>2080109</v>
      </c>
      <c r="B605" s="27" t="s">
        <v>1274</v>
      </c>
      <c r="C605" s="9">
        <v>0</v>
      </c>
    </row>
    <row r="606" customHeight="1" spans="1:3">
      <c r="A606" s="27">
        <v>2080110</v>
      </c>
      <c r="B606" s="27" t="s">
        <v>1275</v>
      </c>
      <c r="C606" s="9">
        <v>0</v>
      </c>
    </row>
    <row r="607" customHeight="1" spans="1:3">
      <c r="A607" s="27">
        <v>2080111</v>
      </c>
      <c r="B607" s="27" t="s">
        <v>1276</v>
      </c>
      <c r="C607" s="9">
        <v>0</v>
      </c>
    </row>
    <row r="608" customHeight="1" spans="1:3">
      <c r="A608" s="27">
        <v>2080112</v>
      </c>
      <c r="B608" s="27" t="s">
        <v>1277</v>
      </c>
      <c r="C608" s="9">
        <v>0</v>
      </c>
    </row>
    <row r="609" customHeight="1" spans="1:3">
      <c r="A609" s="27">
        <v>2080199</v>
      </c>
      <c r="B609" s="27" t="s">
        <v>1278</v>
      </c>
      <c r="C609" s="9">
        <v>0</v>
      </c>
    </row>
    <row r="610" customHeight="1" spans="1:3">
      <c r="A610" s="27">
        <v>20802</v>
      </c>
      <c r="B610" s="46" t="s">
        <v>1279</v>
      </c>
      <c r="C610" s="12">
        <f>SUM(C611:C620)</f>
        <v>504</v>
      </c>
    </row>
    <row r="611" customHeight="1" spans="1:3">
      <c r="A611" s="27">
        <v>2080201</v>
      </c>
      <c r="B611" s="27" t="s">
        <v>853</v>
      </c>
      <c r="C611" s="9">
        <v>135</v>
      </c>
    </row>
    <row r="612" customHeight="1" spans="1:3">
      <c r="A612" s="27">
        <v>2080202</v>
      </c>
      <c r="B612" s="27" t="s">
        <v>854</v>
      </c>
      <c r="C612" s="9">
        <v>0</v>
      </c>
    </row>
    <row r="613" customHeight="1" spans="1:3">
      <c r="A613" s="27">
        <v>2080203</v>
      </c>
      <c r="B613" s="27" t="s">
        <v>855</v>
      </c>
      <c r="C613" s="9">
        <v>0</v>
      </c>
    </row>
    <row r="614" customHeight="1" spans="1:3">
      <c r="A614" s="27">
        <v>2080204</v>
      </c>
      <c r="B614" s="27" t="s">
        <v>1280</v>
      </c>
      <c r="C614" s="9">
        <v>109</v>
      </c>
    </row>
    <row r="615" customHeight="1" spans="1:3">
      <c r="A615" s="27">
        <v>2080205</v>
      </c>
      <c r="B615" s="27" t="s">
        <v>1281</v>
      </c>
      <c r="C615" s="9">
        <v>218</v>
      </c>
    </row>
    <row r="616" customHeight="1" spans="1:3">
      <c r="A616" s="27">
        <v>2080206</v>
      </c>
      <c r="B616" s="27" t="s">
        <v>1282</v>
      </c>
      <c r="C616" s="9">
        <v>0</v>
      </c>
    </row>
    <row r="617" customHeight="1" spans="1:3">
      <c r="A617" s="27">
        <v>2080207</v>
      </c>
      <c r="B617" s="27" t="s">
        <v>1283</v>
      </c>
      <c r="C617" s="9">
        <v>19</v>
      </c>
    </row>
    <row r="618" customHeight="1" spans="1:3">
      <c r="A618" s="27">
        <v>2080208</v>
      </c>
      <c r="B618" s="27" t="s">
        <v>1284</v>
      </c>
      <c r="C618" s="9">
        <v>0</v>
      </c>
    </row>
    <row r="619" customHeight="1" spans="1:3">
      <c r="A619" s="27">
        <v>2080209</v>
      </c>
      <c r="B619" s="27" t="s">
        <v>1285</v>
      </c>
      <c r="C619" s="9">
        <v>0</v>
      </c>
    </row>
    <row r="620" customHeight="1" spans="1:3">
      <c r="A620" s="27">
        <v>2080299</v>
      </c>
      <c r="B620" s="27" t="s">
        <v>1286</v>
      </c>
      <c r="C620" s="9">
        <v>23</v>
      </c>
    </row>
    <row r="621" customHeight="1" spans="1:3">
      <c r="A621" s="27">
        <v>20803</v>
      </c>
      <c r="B621" s="46" t="s">
        <v>1287</v>
      </c>
      <c r="C621" s="12">
        <f>SUM(C622:C628)</f>
        <v>2909</v>
      </c>
    </row>
    <row r="622" customHeight="1" spans="1:3">
      <c r="A622" s="27">
        <v>2080301</v>
      </c>
      <c r="B622" s="27" t="s">
        <v>1288</v>
      </c>
      <c r="C622" s="9">
        <v>239</v>
      </c>
    </row>
    <row r="623" customHeight="1" spans="1:3">
      <c r="A623" s="27">
        <v>2080302</v>
      </c>
      <c r="B623" s="27" t="s">
        <v>1289</v>
      </c>
      <c r="C623" s="9">
        <v>0</v>
      </c>
    </row>
    <row r="624" customHeight="1" spans="1:3">
      <c r="A624" s="27">
        <v>2080303</v>
      </c>
      <c r="B624" s="27" t="s">
        <v>1290</v>
      </c>
      <c r="C624" s="9">
        <v>0</v>
      </c>
    </row>
    <row r="625" customHeight="1" spans="1:3">
      <c r="A625" s="27">
        <v>2080304</v>
      </c>
      <c r="B625" s="27" t="s">
        <v>1291</v>
      </c>
      <c r="C625" s="9">
        <v>0</v>
      </c>
    </row>
    <row r="626" customHeight="1" spans="1:3">
      <c r="A626" s="27">
        <v>2080305</v>
      </c>
      <c r="B626" s="27" t="s">
        <v>1292</v>
      </c>
      <c r="C626" s="9">
        <v>0</v>
      </c>
    </row>
    <row r="627" customHeight="1" spans="1:3">
      <c r="A627" s="27">
        <v>2080308</v>
      </c>
      <c r="B627" s="27" t="s">
        <v>1293</v>
      </c>
      <c r="C627" s="9">
        <v>2588</v>
      </c>
    </row>
    <row r="628" customHeight="1" spans="1:3">
      <c r="A628" s="27">
        <v>2080399</v>
      </c>
      <c r="B628" s="27" t="s">
        <v>1294</v>
      </c>
      <c r="C628" s="9">
        <v>82</v>
      </c>
    </row>
    <row r="629" customHeight="1" spans="1:3">
      <c r="A629" s="27">
        <v>20804</v>
      </c>
      <c r="B629" s="46" t="s">
        <v>1295</v>
      </c>
      <c r="C629" s="12">
        <f>C630</f>
        <v>0</v>
      </c>
    </row>
    <row r="630" customHeight="1" spans="1:3">
      <c r="A630" s="27">
        <v>2080402</v>
      </c>
      <c r="B630" s="27" t="s">
        <v>1296</v>
      </c>
      <c r="C630" s="9">
        <v>0</v>
      </c>
    </row>
    <row r="631" customHeight="1" spans="1:3">
      <c r="A631" s="27">
        <v>20805</v>
      </c>
      <c r="B631" s="46" t="s">
        <v>1297</v>
      </c>
      <c r="C631" s="12">
        <f>SUM(C632:C639)</f>
        <v>183</v>
      </c>
    </row>
    <row r="632" customHeight="1" spans="1:3">
      <c r="A632" s="27">
        <v>2080501</v>
      </c>
      <c r="B632" s="27" t="s">
        <v>1298</v>
      </c>
      <c r="C632" s="9">
        <v>78</v>
      </c>
    </row>
    <row r="633" customHeight="1" spans="1:3">
      <c r="A633" s="27">
        <v>2080502</v>
      </c>
      <c r="B633" s="27" t="s">
        <v>1299</v>
      </c>
      <c r="C633" s="9">
        <v>105</v>
      </c>
    </row>
    <row r="634" customHeight="1" spans="1:3">
      <c r="A634" s="27">
        <v>2080503</v>
      </c>
      <c r="B634" s="27" t="s">
        <v>1300</v>
      </c>
      <c r="C634" s="9">
        <v>0</v>
      </c>
    </row>
    <row r="635" customHeight="1" spans="1:3">
      <c r="A635" s="27">
        <v>2080504</v>
      </c>
      <c r="B635" s="27" t="s">
        <v>1301</v>
      </c>
      <c r="C635" s="9">
        <v>0</v>
      </c>
    </row>
    <row r="636" customHeight="1" spans="1:3">
      <c r="A636" s="27">
        <v>2080505</v>
      </c>
      <c r="B636" s="27" t="s">
        <v>1302</v>
      </c>
      <c r="C636" s="9">
        <v>0</v>
      </c>
    </row>
    <row r="637" customHeight="1" spans="1:3">
      <c r="A637" s="27">
        <v>2080506</v>
      </c>
      <c r="B637" s="27" t="s">
        <v>1303</v>
      </c>
      <c r="C637" s="9">
        <v>0</v>
      </c>
    </row>
    <row r="638" customHeight="1" spans="1:3">
      <c r="A638" s="27">
        <v>2080507</v>
      </c>
      <c r="B638" s="27" t="s">
        <v>1304</v>
      </c>
      <c r="C638" s="9">
        <v>0</v>
      </c>
    </row>
    <row r="639" customHeight="1" spans="1:3">
      <c r="A639" s="27">
        <v>2080599</v>
      </c>
      <c r="B639" s="27" t="s">
        <v>1305</v>
      </c>
      <c r="C639" s="9">
        <v>0</v>
      </c>
    </row>
    <row r="640" customHeight="1" spans="1:3">
      <c r="A640" s="27">
        <v>20806</v>
      </c>
      <c r="B640" s="46" t="s">
        <v>1306</v>
      </c>
      <c r="C640" s="12">
        <f>SUM(C641:C643)</f>
        <v>0</v>
      </c>
    </row>
    <row r="641" customHeight="1" spans="1:3">
      <c r="A641" s="27">
        <v>2080601</v>
      </c>
      <c r="B641" s="27" t="s">
        <v>1307</v>
      </c>
      <c r="C641" s="9">
        <v>0</v>
      </c>
    </row>
    <row r="642" customHeight="1" spans="1:3">
      <c r="A642" s="27">
        <v>2080602</v>
      </c>
      <c r="B642" s="27" t="s">
        <v>1308</v>
      </c>
      <c r="C642" s="9">
        <v>0</v>
      </c>
    </row>
    <row r="643" customHeight="1" spans="1:3">
      <c r="A643" s="27">
        <v>2080699</v>
      </c>
      <c r="B643" s="27" t="s">
        <v>1309</v>
      </c>
      <c r="C643" s="9">
        <v>0</v>
      </c>
    </row>
    <row r="644" customHeight="1" spans="1:3">
      <c r="A644" s="27">
        <v>20807</v>
      </c>
      <c r="B644" s="46" t="s">
        <v>1310</v>
      </c>
      <c r="C644" s="12">
        <f>SUM(C645:C654)</f>
        <v>250</v>
      </c>
    </row>
    <row r="645" customHeight="1" spans="1:3">
      <c r="A645" s="27">
        <v>2080701</v>
      </c>
      <c r="B645" s="27" t="s">
        <v>1311</v>
      </c>
      <c r="C645" s="9">
        <v>0</v>
      </c>
    </row>
    <row r="646" customHeight="1" spans="1:3">
      <c r="A646" s="27">
        <v>2080702</v>
      </c>
      <c r="B646" s="27" t="s">
        <v>1312</v>
      </c>
      <c r="C646" s="9">
        <v>0</v>
      </c>
    </row>
    <row r="647" customHeight="1" spans="1:3">
      <c r="A647" s="27">
        <v>2080704</v>
      </c>
      <c r="B647" s="27" t="s">
        <v>1313</v>
      </c>
      <c r="C647" s="9">
        <v>0</v>
      </c>
    </row>
    <row r="648" customHeight="1" spans="1:3">
      <c r="A648" s="27">
        <v>2080705</v>
      </c>
      <c r="B648" s="27" t="s">
        <v>1314</v>
      </c>
      <c r="C648" s="9">
        <v>0</v>
      </c>
    </row>
    <row r="649" customHeight="1" spans="1:3">
      <c r="A649" s="27">
        <v>2080709</v>
      </c>
      <c r="B649" s="27" t="s">
        <v>1315</v>
      </c>
      <c r="C649" s="9">
        <v>0</v>
      </c>
    </row>
    <row r="650" customHeight="1" spans="1:3">
      <c r="A650" s="27">
        <v>2080710</v>
      </c>
      <c r="B650" s="27" t="s">
        <v>1316</v>
      </c>
      <c r="C650" s="9">
        <v>0</v>
      </c>
    </row>
    <row r="651" customHeight="1" spans="1:3">
      <c r="A651" s="27">
        <v>2080711</v>
      </c>
      <c r="B651" s="27" t="s">
        <v>1317</v>
      </c>
      <c r="C651" s="9">
        <v>0</v>
      </c>
    </row>
    <row r="652" customHeight="1" spans="1:3">
      <c r="A652" s="27">
        <v>2080712</v>
      </c>
      <c r="B652" s="27" t="s">
        <v>1318</v>
      </c>
      <c r="C652" s="9">
        <v>0</v>
      </c>
    </row>
    <row r="653" customHeight="1" spans="1:3">
      <c r="A653" s="27">
        <v>2080713</v>
      </c>
      <c r="B653" s="27" t="s">
        <v>1319</v>
      </c>
      <c r="C653" s="9">
        <v>0</v>
      </c>
    </row>
    <row r="654" customHeight="1" spans="1:3">
      <c r="A654" s="27">
        <v>2080799</v>
      </c>
      <c r="B654" s="27" t="s">
        <v>1320</v>
      </c>
      <c r="C654" s="9">
        <v>250</v>
      </c>
    </row>
    <row r="655" customHeight="1" spans="1:3">
      <c r="A655" s="27">
        <v>20808</v>
      </c>
      <c r="B655" s="46" t="s">
        <v>1321</v>
      </c>
      <c r="C655" s="12">
        <f>SUM(C656:C662)</f>
        <v>1106</v>
      </c>
    </row>
    <row r="656" customHeight="1" spans="1:3">
      <c r="A656" s="27">
        <v>2080801</v>
      </c>
      <c r="B656" s="27" t="s">
        <v>1322</v>
      </c>
      <c r="C656" s="9">
        <v>35</v>
      </c>
    </row>
    <row r="657" customHeight="1" spans="1:3">
      <c r="A657" s="27">
        <v>2080802</v>
      </c>
      <c r="B657" s="27" t="s">
        <v>1323</v>
      </c>
      <c r="C657" s="9">
        <v>0</v>
      </c>
    </row>
    <row r="658" customHeight="1" spans="1:3">
      <c r="A658" s="27">
        <v>2080803</v>
      </c>
      <c r="B658" s="27" t="s">
        <v>1324</v>
      </c>
      <c r="C658" s="9">
        <v>0</v>
      </c>
    </row>
    <row r="659" customHeight="1" spans="1:3">
      <c r="A659" s="27">
        <v>2080804</v>
      </c>
      <c r="B659" s="27" t="s">
        <v>1325</v>
      </c>
      <c r="C659" s="9">
        <v>2</v>
      </c>
    </row>
    <row r="660" customHeight="1" spans="1:3">
      <c r="A660" s="27">
        <v>2080805</v>
      </c>
      <c r="B660" s="27" t="s">
        <v>1326</v>
      </c>
      <c r="C660" s="9">
        <v>225</v>
      </c>
    </row>
    <row r="661" customHeight="1" spans="1:3">
      <c r="A661" s="27">
        <v>2080806</v>
      </c>
      <c r="B661" s="27" t="s">
        <v>1327</v>
      </c>
      <c r="C661" s="9">
        <v>0</v>
      </c>
    </row>
    <row r="662" customHeight="1" spans="1:3">
      <c r="A662" s="27">
        <v>2080899</v>
      </c>
      <c r="B662" s="27" t="s">
        <v>1328</v>
      </c>
      <c r="C662" s="9">
        <v>844</v>
      </c>
    </row>
    <row r="663" customHeight="1" spans="1:3">
      <c r="A663" s="27">
        <v>20809</v>
      </c>
      <c r="B663" s="46" t="s">
        <v>1329</v>
      </c>
      <c r="C663" s="12">
        <f>SUM(C664:C668)</f>
        <v>88</v>
      </c>
    </row>
    <row r="664" customHeight="1" spans="1:3">
      <c r="A664" s="27">
        <v>2080901</v>
      </c>
      <c r="B664" s="27" t="s">
        <v>1330</v>
      </c>
      <c r="C664" s="9">
        <v>78</v>
      </c>
    </row>
    <row r="665" customHeight="1" spans="1:3">
      <c r="A665" s="27">
        <v>2080902</v>
      </c>
      <c r="B665" s="27" t="s">
        <v>1331</v>
      </c>
      <c r="C665" s="9">
        <v>0</v>
      </c>
    </row>
    <row r="666" customHeight="1" spans="1:3">
      <c r="A666" s="27">
        <v>2080903</v>
      </c>
      <c r="B666" s="27" t="s">
        <v>1332</v>
      </c>
      <c r="C666" s="9">
        <v>0</v>
      </c>
    </row>
    <row r="667" customHeight="1" spans="1:3">
      <c r="A667" s="27">
        <v>2080904</v>
      </c>
      <c r="B667" s="27" t="s">
        <v>1333</v>
      </c>
      <c r="C667" s="9">
        <v>9</v>
      </c>
    </row>
    <row r="668" customHeight="1" spans="1:3">
      <c r="A668" s="27">
        <v>2080999</v>
      </c>
      <c r="B668" s="27" t="s">
        <v>1334</v>
      </c>
      <c r="C668" s="9">
        <v>1</v>
      </c>
    </row>
    <row r="669" customHeight="1" spans="1:3">
      <c r="A669" s="27">
        <v>20810</v>
      </c>
      <c r="B669" s="46" t="s">
        <v>1335</v>
      </c>
      <c r="C669" s="12">
        <f>SUM(C670:C675)</f>
        <v>76</v>
      </c>
    </row>
    <row r="670" customHeight="1" spans="1:3">
      <c r="A670" s="27">
        <v>2081001</v>
      </c>
      <c r="B670" s="27" t="s">
        <v>1336</v>
      </c>
      <c r="C670" s="9">
        <v>11</v>
      </c>
    </row>
    <row r="671" customHeight="1" spans="1:3">
      <c r="A671" s="27">
        <v>2081002</v>
      </c>
      <c r="B671" s="27" t="s">
        <v>1337</v>
      </c>
      <c r="C671" s="9">
        <v>65</v>
      </c>
    </row>
    <row r="672" customHeight="1" spans="1:3">
      <c r="A672" s="27">
        <v>2081003</v>
      </c>
      <c r="B672" s="27" t="s">
        <v>1338</v>
      </c>
      <c r="C672" s="9">
        <v>0</v>
      </c>
    </row>
    <row r="673" customHeight="1" spans="1:3">
      <c r="A673" s="27">
        <v>2081004</v>
      </c>
      <c r="B673" s="27" t="s">
        <v>1339</v>
      </c>
      <c r="C673" s="9">
        <v>0</v>
      </c>
    </row>
    <row r="674" customHeight="1" spans="1:3">
      <c r="A674" s="27">
        <v>2081005</v>
      </c>
      <c r="B674" s="27" t="s">
        <v>1340</v>
      </c>
      <c r="C674" s="9">
        <v>0</v>
      </c>
    </row>
    <row r="675" customHeight="1" spans="1:3">
      <c r="A675" s="27">
        <v>2081099</v>
      </c>
      <c r="B675" s="27" t="s">
        <v>1341</v>
      </c>
      <c r="C675" s="9">
        <v>0</v>
      </c>
    </row>
    <row r="676" customHeight="1" spans="1:3">
      <c r="A676" s="27">
        <v>20811</v>
      </c>
      <c r="B676" s="46" t="s">
        <v>1342</v>
      </c>
      <c r="C676" s="12">
        <f>SUM(C677:C683)</f>
        <v>185</v>
      </c>
    </row>
    <row r="677" customHeight="1" spans="1:3">
      <c r="A677" s="27">
        <v>2081101</v>
      </c>
      <c r="B677" s="27" t="s">
        <v>853</v>
      </c>
      <c r="C677" s="9">
        <v>0</v>
      </c>
    </row>
    <row r="678" customHeight="1" spans="1:3">
      <c r="A678" s="27">
        <v>2081102</v>
      </c>
      <c r="B678" s="27" t="s">
        <v>854</v>
      </c>
      <c r="C678" s="9">
        <v>0</v>
      </c>
    </row>
    <row r="679" customHeight="1" spans="1:3">
      <c r="A679" s="27">
        <v>2081103</v>
      </c>
      <c r="B679" s="27" t="s">
        <v>855</v>
      </c>
      <c r="C679" s="9">
        <v>0</v>
      </c>
    </row>
    <row r="680" customHeight="1" spans="1:3">
      <c r="A680" s="27">
        <v>2081104</v>
      </c>
      <c r="B680" s="27" t="s">
        <v>1343</v>
      </c>
      <c r="C680" s="9">
        <v>15</v>
      </c>
    </row>
    <row r="681" customHeight="1" spans="1:3">
      <c r="A681" s="27">
        <v>2081105</v>
      </c>
      <c r="B681" s="27" t="s">
        <v>1344</v>
      </c>
      <c r="C681" s="9">
        <v>6</v>
      </c>
    </row>
    <row r="682" customHeight="1" spans="1:3">
      <c r="A682" s="27">
        <v>2081106</v>
      </c>
      <c r="B682" s="27" t="s">
        <v>1345</v>
      </c>
      <c r="C682" s="9">
        <v>0</v>
      </c>
    </row>
    <row r="683" customHeight="1" spans="1:3">
      <c r="A683" s="27">
        <v>2081199</v>
      </c>
      <c r="B683" s="27" t="s">
        <v>1346</v>
      </c>
      <c r="C683" s="9">
        <v>164</v>
      </c>
    </row>
    <row r="684" customHeight="1" spans="1:3">
      <c r="A684" s="27">
        <v>20815</v>
      </c>
      <c r="B684" s="46" t="s">
        <v>1347</v>
      </c>
      <c r="C684" s="12">
        <f>SUM(C685:C688)</f>
        <v>20</v>
      </c>
    </row>
    <row r="685" customHeight="1" spans="1:3">
      <c r="A685" s="27">
        <v>2081501</v>
      </c>
      <c r="B685" s="27" t="s">
        <v>1348</v>
      </c>
      <c r="C685" s="9">
        <v>15</v>
      </c>
    </row>
    <row r="686" customHeight="1" spans="1:3">
      <c r="A686" s="27">
        <v>2081502</v>
      </c>
      <c r="B686" s="27" t="s">
        <v>1349</v>
      </c>
      <c r="C686" s="9">
        <v>5</v>
      </c>
    </row>
    <row r="687" customHeight="1" spans="1:3">
      <c r="A687" s="27">
        <v>2081503</v>
      </c>
      <c r="B687" s="27" t="s">
        <v>1350</v>
      </c>
      <c r="C687" s="9">
        <v>0</v>
      </c>
    </row>
    <row r="688" customHeight="1" spans="1:3">
      <c r="A688" s="27">
        <v>2081599</v>
      </c>
      <c r="B688" s="27" t="s">
        <v>1351</v>
      </c>
      <c r="C688" s="9">
        <v>0</v>
      </c>
    </row>
    <row r="689" customHeight="1" spans="1:3">
      <c r="A689" s="27">
        <v>20816</v>
      </c>
      <c r="B689" s="46" t="s">
        <v>1352</v>
      </c>
      <c r="C689" s="12">
        <f>SUM(C690:C693)</f>
        <v>0</v>
      </c>
    </row>
    <row r="690" customHeight="1" spans="1:3">
      <c r="A690" s="27">
        <v>2081601</v>
      </c>
      <c r="B690" s="27" t="s">
        <v>853</v>
      </c>
      <c r="C690" s="9">
        <v>0</v>
      </c>
    </row>
    <row r="691" customHeight="1" spans="1:3">
      <c r="A691" s="27">
        <v>2081602</v>
      </c>
      <c r="B691" s="27" t="s">
        <v>854</v>
      </c>
      <c r="C691" s="9">
        <v>0</v>
      </c>
    </row>
    <row r="692" customHeight="1" spans="1:3">
      <c r="A692" s="27">
        <v>2081603</v>
      </c>
      <c r="B692" s="27" t="s">
        <v>855</v>
      </c>
      <c r="C692" s="9">
        <v>0</v>
      </c>
    </row>
    <row r="693" customHeight="1" spans="1:3">
      <c r="A693" s="27">
        <v>2081699</v>
      </c>
      <c r="B693" s="27" t="s">
        <v>1353</v>
      </c>
      <c r="C693" s="9">
        <v>0</v>
      </c>
    </row>
    <row r="694" customHeight="1" spans="1:3">
      <c r="A694" s="27">
        <v>20819</v>
      </c>
      <c r="B694" s="46" t="s">
        <v>1354</v>
      </c>
      <c r="C694" s="12">
        <f>SUM(C695:C696)</f>
        <v>753</v>
      </c>
    </row>
    <row r="695" customHeight="1" spans="1:3">
      <c r="A695" s="27">
        <v>2081901</v>
      </c>
      <c r="B695" s="27" t="s">
        <v>1355</v>
      </c>
      <c r="C695" s="9">
        <v>566</v>
      </c>
    </row>
    <row r="696" customHeight="1" spans="1:3">
      <c r="A696" s="27">
        <v>2081902</v>
      </c>
      <c r="B696" s="27" t="s">
        <v>1356</v>
      </c>
      <c r="C696" s="9">
        <v>187</v>
      </c>
    </row>
    <row r="697" customHeight="1" spans="1:3">
      <c r="A697" s="27">
        <v>20820</v>
      </c>
      <c r="B697" s="46" t="s">
        <v>1357</v>
      </c>
      <c r="C697" s="12">
        <f>SUM(C698:C699)</f>
        <v>23</v>
      </c>
    </row>
    <row r="698" customHeight="1" spans="1:3">
      <c r="A698" s="27">
        <v>2082001</v>
      </c>
      <c r="B698" s="27" t="s">
        <v>1358</v>
      </c>
      <c r="C698" s="9">
        <v>21</v>
      </c>
    </row>
    <row r="699" customHeight="1" spans="1:3">
      <c r="A699" s="27">
        <v>2082002</v>
      </c>
      <c r="B699" s="27" t="s">
        <v>1359</v>
      </c>
      <c r="C699" s="9">
        <v>2</v>
      </c>
    </row>
    <row r="700" customHeight="1" spans="1:3">
      <c r="A700" s="27">
        <v>20821</v>
      </c>
      <c r="B700" s="46" t="s">
        <v>1360</v>
      </c>
      <c r="C700" s="12">
        <f>SUM(C701:C702)</f>
        <v>95</v>
      </c>
    </row>
    <row r="701" customHeight="1" spans="1:3">
      <c r="A701" s="27">
        <v>2082101</v>
      </c>
      <c r="B701" s="27" t="s">
        <v>1361</v>
      </c>
      <c r="C701" s="9">
        <v>0</v>
      </c>
    </row>
    <row r="702" customHeight="1" spans="1:3">
      <c r="A702" s="27">
        <v>2082102</v>
      </c>
      <c r="B702" s="27" t="s">
        <v>1362</v>
      </c>
      <c r="C702" s="9">
        <v>95</v>
      </c>
    </row>
    <row r="703" customHeight="1" spans="1:3">
      <c r="A703" s="27">
        <v>20824</v>
      </c>
      <c r="B703" s="49" t="s">
        <v>1363</v>
      </c>
      <c r="C703" s="12">
        <f>SUM(C704:C705)</f>
        <v>0</v>
      </c>
    </row>
    <row r="704" customHeight="1" spans="1:3">
      <c r="A704" s="27">
        <v>2082401</v>
      </c>
      <c r="B704" s="6" t="s">
        <v>1364</v>
      </c>
      <c r="C704" s="9">
        <v>0</v>
      </c>
    </row>
    <row r="705" customHeight="1" spans="1:3">
      <c r="A705" s="27">
        <v>2082402</v>
      </c>
      <c r="B705" s="6" t="s">
        <v>1365</v>
      </c>
      <c r="C705" s="9">
        <v>0</v>
      </c>
    </row>
    <row r="706" customHeight="1" spans="1:3">
      <c r="A706" s="27">
        <v>20825</v>
      </c>
      <c r="B706" s="49" t="s">
        <v>1366</v>
      </c>
      <c r="C706" s="12">
        <f>SUM(C707:C708)</f>
        <v>83</v>
      </c>
    </row>
    <row r="707" customHeight="1" spans="1:3">
      <c r="A707" s="27">
        <v>2082501</v>
      </c>
      <c r="B707" s="6" t="s">
        <v>1367</v>
      </c>
      <c r="C707" s="9">
        <v>2</v>
      </c>
    </row>
    <row r="708" customHeight="1" spans="1:3">
      <c r="A708" s="27">
        <v>2082502</v>
      </c>
      <c r="B708" s="6" t="s">
        <v>1368</v>
      </c>
      <c r="C708" s="9">
        <v>81</v>
      </c>
    </row>
    <row r="709" customHeight="1" spans="1:3">
      <c r="A709" s="27">
        <v>20899</v>
      </c>
      <c r="B709" s="46" t="s">
        <v>1369</v>
      </c>
      <c r="C709" s="12">
        <f>C710</f>
        <v>405</v>
      </c>
    </row>
    <row r="710" customHeight="1" spans="1:3">
      <c r="A710" s="27">
        <v>2089901</v>
      </c>
      <c r="B710" s="27" t="s">
        <v>1370</v>
      </c>
      <c r="C710" s="9">
        <v>405</v>
      </c>
    </row>
    <row r="711" customHeight="1" spans="1:3">
      <c r="A711" s="27">
        <v>210</v>
      </c>
      <c r="B711" s="46" t="s">
        <v>1371</v>
      </c>
      <c r="C711" s="12">
        <f>SUM(C712,C717,C730,C734,C746,C756,C759,C763,C773)</f>
        <v>10871</v>
      </c>
    </row>
    <row r="712" customHeight="1" spans="1:3">
      <c r="A712" s="27">
        <v>21001</v>
      </c>
      <c r="B712" s="46" t="s">
        <v>1372</v>
      </c>
      <c r="C712" s="12">
        <f>SUM(C713:C716)</f>
        <v>191</v>
      </c>
    </row>
    <row r="713" customHeight="1" spans="1:3">
      <c r="A713" s="27">
        <v>2100101</v>
      </c>
      <c r="B713" s="27" t="s">
        <v>853</v>
      </c>
      <c r="C713" s="9">
        <v>124</v>
      </c>
    </row>
    <row r="714" customHeight="1" spans="1:3">
      <c r="A714" s="27">
        <v>2100102</v>
      </c>
      <c r="B714" s="27" t="s">
        <v>854</v>
      </c>
      <c r="C714" s="9">
        <v>3</v>
      </c>
    </row>
    <row r="715" customHeight="1" spans="1:3">
      <c r="A715" s="27">
        <v>2100103</v>
      </c>
      <c r="B715" s="27" t="s">
        <v>855</v>
      </c>
      <c r="C715" s="9">
        <v>0</v>
      </c>
    </row>
    <row r="716" customHeight="1" spans="1:3">
      <c r="A716" s="27">
        <v>2100199</v>
      </c>
      <c r="B716" s="27" t="s">
        <v>1373</v>
      </c>
      <c r="C716" s="9">
        <v>64</v>
      </c>
    </row>
    <row r="717" customHeight="1" spans="1:3">
      <c r="A717" s="27">
        <v>21002</v>
      </c>
      <c r="B717" s="46" t="s">
        <v>1374</v>
      </c>
      <c r="C717" s="12">
        <f>SUM(C718:C729)</f>
        <v>0</v>
      </c>
    </row>
    <row r="718" customHeight="1" spans="1:3">
      <c r="A718" s="27">
        <v>2100201</v>
      </c>
      <c r="B718" s="27" t="s">
        <v>1375</v>
      </c>
      <c r="C718" s="9">
        <v>0</v>
      </c>
    </row>
    <row r="719" customHeight="1" spans="1:3">
      <c r="A719" s="27">
        <v>2100202</v>
      </c>
      <c r="B719" s="27" t="s">
        <v>1376</v>
      </c>
      <c r="C719" s="9">
        <v>0</v>
      </c>
    </row>
    <row r="720" customHeight="1" spans="1:3">
      <c r="A720" s="27">
        <v>2100203</v>
      </c>
      <c r="B720" s="27" t="s">
        <v>1377</v>
      </c>
      <c r="C720" s="9">
        <v>0</v>
      </c>
    </row>
    <row r="721" customHeight="1" spans="1:3">
      <c r="A721" s="27">
        <v>2100204</v>
      </c>
      <c r="B721" s="27" t="s">
        <v>1378</v>
      </c>
      <c r="C721" s="9">
        <v>0</v>
      </c>
    </row>
    <row r="722" customHeight="1" spans="1:3">
      <c r="A722" s="27">
        <v>2100205</v>
      </c>
      <c r="B722" s="27" t="s">
        <v>1379</v>
      </c>
      <c r="C722" s="9">
        <v>0</v>
      </c>
    </row>
    <row r="723" customHeight="1" spans="1:3">
      <c r="A723" s="27">
        <v>2100206</v>
      </c>
      <c r="B723" s="27" t="s">
        <v>1380</v>
      </c>
      <c r="C723" s="9">
        <v>0</v>
      </c>
    </row>
    <row r="724" customHeight="1" spans="1:3">
      <c r="A724" s="27">
        <v>2100207</v>
      </c>
      <c r="B724" s="27" t="s">
        <v>1381</v>
      </c>
      <c r="C724" s="9">
        <v>0</v>
      </c>
    </row>
    <row r="725" customHeight="1" spans="1:3">
      <c r="A725" s="27">
        <v>2100208</v>
      </c>
      <c r="B725" s="27" t="s">
        <v>1382</v>
      </c>
      <c r="C725" s="9">
        <v>0</v>
      </c>
    </row>
    <row r="726" customHeight="1" spans="1:3">
      <c r="A726" s="27">
        <v>2100209</v>
      </c>
      <c r="B726" s="27" t="s">
        <v>1383</v>
      </c>
      <c r="C726" s="9">
        <v>0</v>
      </c>
    </row>
    <row r="727" customHeight="1" spans="1:3">
      <c r="A727" s="27">
        <v>2100210</v>
      </c>
      <c r="B727" s="27" t="s">
        <v>1384</v>
      </c>
      <c r="C727" s="9">
        <v>0</v>
      </c>
    </row>
    <row r="728" customHeight="1" spans="1:3">
      <c r="A728" s="27">
        <v>2100211</v>
      </c>
      <c r="B728" s="27" t="s">
        <v>1385</v>
      </c>
      <c r="C728" s="9">
        <v>0</v>
      </c>
    </row>
    <row r="729" customHeight="1" spans="1:3">
      <c r="A729" s="27">
        <v>2100299</v>
      </c>
      <c r="B729" s="27" t="s">
        <v>1386</v>
      </c>
      <c r="C729" s="9">
        <v>0</v>
      </c>
    </row>
    <row r="730" customHeight="1" spans="1:3">
      <c r="A730" s="27">
        <v>21003</v>
      </c>
      <c r="B730" s="46" t="s">
        <v>1387</v>
      </c>
      <c r="C730" s="12">
        <f>SUM(C731:C733)</f>
        <v>1461</v>
      </c>
    </row>
    <row r="731" customHeight="1" spans="1:3">
      <c r="A731" s="27">
        <v>2100301</v>
      </c>
      <c r="B731" s="27" t="s">
        <v>1388</v>
      </c>
      <c r="C731" s="9">
        <v>0</v>
      </c>
    </row>
    <row r="732" customHeight="1" spans="1:3">
      <c r="A732" s="27">
        <v>2100302</v>
      </c>
      <c r="B732" s="27" t="s">
        <v>1389</v>
      </c>
      <c r="C732" s="9">
        <v>1230</v>
      </c>
    </row>
    <row r="733" customHeight="1" spans="1:3">
      <c r="A733" s="27">
        <v>2100399</v>
      </c>
      <c r="B733" s="27" t="s">
        <v>1390</v>
      </c>
      <c r="C733" s="9">
        <v>231</v>
      </c>
    </row>
    <row r="734" customHeight="1" spans="1:3">
      <c r="A734" s="27">
        <v>21004</v>
      </c>
      <c r="B734" s="46" t="s">
        <v>1391</v>
      </c>
      <c r="C734" s="12">
        <f>SUM(C735:C745)</f>
        <v>1246</v>
      </c>
    </row>
    <row r="735" customHeight="1" spans="1:3">
      <c r="A735" s="27">
        <v>2100401</v>
      </c>
      <c r="B735" s="27" t="s">
        <v>1392</v>
      </c>
      <c r="C735" s="9">
        <v>0</v>
      </c>
    </row>
    <row r="736" customHeight="1" spans="1:3">
      <c r="A736" s="27">
        <v>2100402</v>
      </c>
      <c r="B736" s="27" t="s">
        <v>1393</v>
      </c>
      <c r="C736" s="9">
        <v>0</v>
      </c>
    </row>
    <row r="737" customHeight="1" spans="1:3">
      <c r="A737" s="27">
        <v>2100403</v>
      </c>
      <c r="B737" s="27" t="s">
        <v>1394</v>
      </c>
      <c r="C737" s="9">
        <v>38</v>
      </c>
    </row>
    <row r="738" customHeight="1" spans="1:3">
      <c r="A738" s="27">
        <v>2100404</v>
      </c>
      <c r="B738" s="27" t="s">
        <v>1395</v>
      </c>
      <c r="C738" s="9">
        <v>0</v>
      </c>
    </row>
    <row r="739" customHeight="1" spans="1:3">
      <c r="A739" s="27">
        <v>2100405</v>
      </c>
      <c r="B739" s="27" t="s">
        <v>1396</v>
      </c>
      <c r="C739" s="9">
        <v>0</v>
      </c>
    </row>
    <row r="740" customHeight="1" spans="1:3">
      <c r="A740" s="27">
        <v>2100406</v>
      </c>
      <c r="B740" s="27" t="s">
        <v>1397</v>
      </c>
      <c r="C740" s="9">
        <v>0</v>
      </c>
    </row>
    <row r="741" customHeight="1" spans="1:3">
      <c r="A741" s="27">
        <v>2100407</v>
      </c>
      <c r="B741" s="27" t="s">
        <v>1398</v>
      </c>
      <c r="C741" s="9">
        <v>0</v>
      </c>
    </row>
    <row r="742" customHeight="1" spans="1:3">
      <c r="A742" s="27">
        <v>2100408</v>
      </c>
      <c r="B742" s="27" t="s">
        <v>1399</v>
      </c>
      <c r="C742" s="9">
        <v>1126</v>
      </c>
    </row>
    <row r="743" customHeight="1" spans="1:3">
      <c r="A743" s="27">
        <v>2100409</v>
      </c>
      <c r="B743" s="27" t="s">
        <v>1400</v>
      </c>
      <c r="C743" s="9">
        <v>82</v>
      </c>
    </row>
    <row r="744" customHeight="1" spans="1:3">
      <c r="A744" s="27">
        <v>2100410</v>
      </c>
      <c r="B744" s="27" t="s">
        <v>1401</v>
      </c>
      <c r="C744" s="9">
        <v>0</v>
      </c>
    </row>
    <row r="745" customHeight="1" spans="1:3">
      <c r="A745" s="27">
        <v>2100499</v>
      </c>
      <c r="B745" s="27" t="s">
        <v>1402</v>
      </c>
      <c r="C745" s="9">
        <v>0</v>
      </c>
    </row>
    <row r="746" customHeight="1" spans="1:3">
      <c r="A746" s="27">
        <v>21005</v>
      </c>
      <c r="B746" s="46" t="s">
        <v>1403</v>
      </c>
      <c r="C746" s="12">
        <f>SUM(C747:C755)</f>
        <v>7229</v>
      </c>
    </row>
    <row r="747" customHeight="1" spans="1:3">
      <c r="A747" s="27">
        <v>2100501</v>
      </c>
      <c r="B747" s="27" t="s">
        <v>1404</v>
      </c>
      <c r="C747" s="9">
        <v>10</v>
      </c>
    </row>
    <row r="748" customHeight="1" spans="1:3">
      <c r="A748" s="27">
        <v>2100502</v>
      </c>
      <c r="B748" s="27" t="s">
        <v>1405</v>
      </c>
      <c r="C748" s="9">
        <v>0</v>
      </c>
    </row>
    <row r="749" customHeight="1" spans="1:3">
      <c r="A749" s="27">
        <v>2100503</v>
      </c>
      <c r="B749" s="27" t="s">
        <v>1406</v>
      </c>
      <c r="C749" s="9">
        <v>0</v>
      </c>
    </row>
    <row r="750" customHeight="1" spans="1:3">
      <c r="A750" s="27">
        <v>2100504</v>
      </c>
      <c r="B750" s="27" t="s">
        <v>1407</v>
      </c>
      <c r="C750" s="9">
        <v>47</v>
      </c>
    </row>
    <row r="751" customHeight="1" spans="1:3">
      <c r="A751" s="27">
        <v>2100506</v>
      </c>
      <c r="B751" s="27" t="s">
        <v>1408</v>
      </c>
      <c r="C751" s="9">
        <v>7045</v>
      </c>
    </row>
    <row r="752" customHeight="1" spans="1:3">
      <c r="A752" s="27">
        <v>2100508</v>
      </c>
      <c r="B752" s="27" t="s">
        <v>1409</v>
      </c>
      <c r="C752" s="9">
        <v>0</v>
      </c>
    </row>
    <row r="753" customHeight="1" spans="1:3">
      <c r="A753" s="27">
        <v>2100509</v>
      </c>
      <c r="B753" s="27" t="s">
        <v>1410</v>
      </c>
      <c r="C753" s="9">
        <v>95</v>
      </c>
    </row>
    <row r="754" customHeight="1" spans="1:3">
      <c r="A754" s="27">
        <v>2100510</v>
      </c>
      <c r="B754" s="27" t="s">
        <v>1411</v>
      </c>
      <c r="C754" s="9">
        <v>0</v>
      </c>
    </row>
    <row r="755" customHeight="1" spans="1:3">
      <c r="A755" s="27">
        <v>2100599</v>
      </c>
      <c r="B755" s="27" t="s">
        <v>1412</v>
      </c>
      <c r="C755" s="9">
        <v>32</v>
      </c>
    </row>
    <row r="756" customHeight="1" spans="1:3">
      <c r="A756" s="27">
        <v>21006</v>
      </c>
      <c r="B756" s="46" t="s">
        <v>1413</v>
      </c>
      <c r="C756" s="12">
        <f>SUM(C757:C758)</f>
        <v>17</v>
      </c>
    </row>
    <row r="757" customHeight="1" spans="1:3">
      <c r="A757" s="27">
        <v>2100601</v>
      </c>
      <c r="B757" s="27" t="s">
        <v>1414</v>
      </c>
      <c r="C757" s="9">
        <v>17</v>
      </c>
    </row>
    <row r="758" customHeight="1" spans="1:3">
      <c r="A758" s="27">
        <v>2100699</v>
      </c>
      <c r="B758" s="27" t="s">
        <v>1415</v>
      </c>
      <c r="C758" s="9">
        <v>0</v>
      </c>
    </row>
    <row r="759" customHeight="1" spans="1:3">
      <c r="A759" s="27">
        <v>21007</v>
      </c>
      <c r="B759" s="46" t="s">
        <v>1416</v>
      </c>
      <c r="C759" s="12">
        <f>SUM(C760:C762)</f>
        <v>615</v>
      </c>
    </row>
    <row r="760" customHeight="1" spans="1:3">
      <c r="A760" s="27">
        <v>2100716</v>
      </c>
      <c r="B760" s="27" t="s">
        <v>1417</v>
      </c>
      <c r="C760" s="9">
        <v>4</v>
      </c>
    </row>
    <row r="761" customHeight="1" spans="1:3">
      <c r="A761" s="27">
        <v>2100717</v>
      </c>
      <c r="B761" s="27" t="s">
        <v>1418</v>
      </c>
      <c r="C761" s="9">
        <v>203</v>
      </c>
    </row>
    <row r="762" customHeight="1" spans="1:3">
      <c r="A762" s="27">
        <v>2100799</v>
      </c>
      <c r="B762" s="27" t="s">
        <v>1419</v>
      </c>
      <c r="C762" s="9">
        <v>408</v>
      </c>
    </row>
    <row r="763" customHeight="1" spans="1:3">
      <c r="A763" s="27">
        <v>21010</v>
      </c>
      <c r="B763" s="46" t="s">
        <v>1420</v>
      </c>
      <c r="C763" s="12">
        <f>SUM(C764:C772)</f>
        <v>107</v>
      </c>
    </row>
    <row r="764" customHeight="1" spans="1:3">
      <c r="A764" s="27">
        <v>2101001</v>
      </c>
      <c r="B764" s="27" t="s">
        <v>853</v>
      </c>
      <c r="C764" s="9">
        <v>50</v>
      </c>
    </row>
    <row r="765" customHeight="1" spans="1:3">
      <c r="A765" s="27">
        <v>2101002</v>
      </c>
      <c r="B765" s="27" t="s">
        <v>854</v>
      </c>
      <c r="C765" s="9">
        <v>0</v>
      </c>
    </row>
    <row r="766" customHeight="1" spans="1:3">
      <c r="A766" s="27">
        <v>2101003</v>
      </c>
      <c r="B766" s="27" t="s">
        <v>855</v>
      </c>
      <c r="C766" s="9">
        <v>0</v>
      </c>
    </row>
    <row r="767" customHeight="1" spans="1:3">
      <c r="A767" s="27">
        <v>2101012</v>
      </c>
      <c r="B767" s="27" t="s">
        <v>1421</v>
      </c>
      <c r="C767" s="9">
        <v>0</v>
      </c>
    </row>
    <row r="768" customHeight="1" spans="1:3">
      <c r="A768" s="27">
        <v>2101014</v>
      </c>
      <c r="B768" s="27" t="s">
        <v>1422</v>
      </c>
      <c r="C768" s="9">
        <v>0</v>
      </c>
    </row>
    <row r="769" customHeight="1" spans="1:3">
      <c r="A769" s="27">
        <v>2101015</v>
      </c>
      <c r="B769" s="27" t="s">
        <v>1423</v>
      </c>
      <c r="C769" s="9">
        <v>0</v>
      </c>
    </row>
    <row r="770" customHeight="1" spans="1:3">
      <c r="A770" s="27">
        <v>2101016</v>
      </c>
      <c r="B770" s="27" t="s">
        <v>1424</v>
      </c>
      <c r="C770" s="9">
        <v>57</v>
      </c>
    </row>
    <row r="771" customHeight="1" spans="1:3">
      <c r="A771" s="27">
        <v>2101050</v>
      </c>
      <c r="B771" s="27" t="s">
        <v>862</v>
      </c>
      <c r="C771" s="9">
        <v>0</v>
      </c>
    </row>
    <row r="772" customHeight="1" spans="1:3">
      <c r="A772" s="27">
        <v>2101099</v>
      </c>
      <c r="B772" s="27" t="s">
        <v>1425</v>
      </c>
      <c r="C772" s="9">
        <v>0</v>
      </c>
    </row>
    <row r="773" customHeight="1" spans="1:3">
      <c r="A773" s="27">
        <v>21099</v>
      </c>
      <c r="B773" s="46" t="s">
        <v>1426</v>
      </c>
      <c r="C773" s="12">
        <f>C774</f>
        <v>5</v>
      </c>
    </row>
    <row r="774" customHeight="1" spans="1:3">
      <c r="A774" s="27">
        <v>2109901</v>
      </c>
      <c r="B774" s="27" t="s">
        <v>1427</v>
      </c>
      <c r="C774" s="9">
        <v>5</v>
      </c>
    </row>
    <row r="775" customHeight="1" spans="1:3">
      <c r="A775" s="27">
        <v>211</v>
      </c>
      <c r="B775" s="46" t="s">
        <v>1428</v>
      </c>
      <c r="C775" s="12">
        <f>SUM(C776,C785,C789,C798,C804,C810,C816,C819,C822,C824,C826,C832,C834,C836,C851)</f>
        <v>1563</v>
      </c>
    </row>
    <row r="776" customHeight="1" spans="1:3">
      <c r="A776" s="27">
        <v>21101</v>
      </c>
      <c r="B776" s="46" t="s">
        <v>1429</v>
      </c>
      <c r="C776" s="12">
        <f>SUM(C777:C784)</f>
        <v>184</v>
      </c>
    </row>
    <row r="777" customHeight="1" spans="1:3">
      <c r="A777" s="27">
        <v>2110101</v>
      </c>
      <c r="B777" s="27" t="s">
        <v>853</v>
      </c>
      <c r="C777" s="9">
        <v>0</v>
      </c>
    </row>
    <row r="778" customHeight="1" spans="1:3">
      <c r="A778" s="27">
        <v>2110102</v>
      </c>
      <c r="B778" s="27" t="s">
        <v>854</v>
      </c>
      <c r="C778" s="9">
        <v>0</v>
      </c>
    </row>
    <row r="779" customHeight="1" spans="1:3">
      <c r="A779" s="27">
        <v>2110103</v>
      </c>
      <c r="B779" s="27" t="s">
        <v>855</v>
      </c>
      <c r="C779" s="9">
        <v>0</v>
      </c>
    </row>
    <row r="780" customHeight="1" spans="1:3">
      <c r="A780" s="27">
        <v>2110104</v>
      </c>
      <c r="B780" s="27" t="s">
        <v>1430</v>
      </c>
      <c r="C780" s="9">
        <v>0</v>
      </c>
    </row>
    <row r="781" customHeight="1" spans="1:3">
      <c r="A781" s="27">
        <v>2110105</v>
      </c>
      <c r="B781" s="27" t="s">
        <v>1431</v>
      </c>
      <c r="C781" s="9">
        <v>0</v>
      </c>
    </row>
    <row r="782" customHeight="1" spans="1:3">
      <c r="A782" s="27">
        <v>2110106</v>
      </c>
      <c r="B782" s="27" t="s">
        <v>1432</v>
      </c>
      <c r="C782" s="9">
        <v>0</v>
      </c>
    </row>
    <row r="783" customHeight="1" spans="1:3">
      <c r="A783" s="27">
        <v>2110107</v>
      </c>
      <c r="B783" s="27" t="s">
        <v>1433</v>
      </c>
      <c r="C783" s="9">
        <v>0</v>
      </c>
    </row>
    <row r="784" customHeight="1" spans="1:3">
      <c r="A784" s="27">
        <v>2110199</v>
      </c>
      <c r="B784" s="27" t="s">
        <v>1434</v>
      </c>
      <c r="C784" s="9">
        <v>184</v>
      </c>
    </row>
    <row r="785" customHeight="1" spans="1:3">
      <c r="A785" s="27">
        <v>21102</v>
      </c>
      <c r="B785" s="46" t="s">
        <v>1435</v>
      </c>
      <c r="C785" s="12">
        <f>SUM(C786:C788)</f>
        <v>0</v>
      </c>
    </row>
    <row r="786" customHeight="1" spans="1:3">
      <c r="A786" s="27">
        <v>2110203</v>
      </c>
      <c r="B786" s="27" t="s">
        <v>1436</v>
      </c>
      <c r="C786" s="9">
        <v>0</v>
      </c>
    </row>
    <row r="787" customHeight="1" spans="1:3">
      <c r="A787" s="27">
        <v>2110204</v>
      </c>
      <c r="B787" s="27" t="s">
        <v>1437</v>
      </c>
      <c r="C787" s="9">
        <v>0</v>
      </c>
    </row>
    <row r="788" customHeight="1" spans="1:3">
      <c r="A788" s="27">
        <v>2110299</v>
      </c>
      <c r="B788" s="27" t="s">
        <v>1438</v>
      </c>
      <c r="C788" s="9">
        <v>0</v>
      </c>
    </row>
    <row r="789" customHeight="1" spans="1:3">
      <c r="A789" s="27">
        <v>21103</v>
      </c>
      <c r="B789" s="46" t="s">
        <v>1439</v>
      </c>
      <c r="C789" s="12">
        <f>SUM(C790:C797)</f>
        <v>1284</v>
      </c>
    </row>
    <row r="790" customHeight="1" spans="1:3">
      <c r="A790" s="27">
        <v>2110301</v>
      </c>
      <c r="B790" s="27" t="s">
        <v>1440</v>
      </c>
      <c r="C790" s="9">
        <v>832</v>
      </c>
    </row>
    <row r="791" customHeight="1" spans="1:3">
      <c r="A791" s="27">
        <v>2110302</v>
      </c>
      <c r="B791" s="27" t="s">
        <v>1441</v>
      </c>
      <c r="C791" s="9">
        <v>0</v>
      </c>
    </row>
    <row r="792" customHeight="1" spans="1:3">
      <c r="A792" s="27">
        <v>2110303</v>
      </c>
      <c r="B792" s="27" t="s">
        <v>1442</v>
      </c>
      <c r="C792" s="9">
        <v>0</v>
      </c>
    </row>
    <row r="793" customHeight="1" spans="1:3">
      <c r="A793" s="27">
        <v>2110304</v>
      </c>
      <c r="B793" s="27" t="s">
        <v>1443</v>
      </c>
      <c r="C793" s="9">
        <v>0</v>
      </c>
    </row>
    <row r="794" customHeight="1" spans="1:3">
      <c r="A794" s="27">
        <v>2110305</v>
      </c>
      <c r="B794" s="27" t="s">
        <v>1444</v>
      </c>
      <c r="C794" s="9">
        <v>0</v>
      </c>
    </row>
    <row r="795" customHeight="1" spans="1:3">
      <c r="A795" s="27">
        <v>2110306</v>
      </c>
      <c r="B795" s="27" t="s">
        <v>1445</v>
      </c>
      <c r="C795" s="9">
        <v>0</v>
      </c>
    </row>
    <row r="796" customHeight="1" spans="1:3">
      <c r="A796" s="27">
        <v>2110307</v>
      </c>
      <c r="B796" s="27" t="s">
        <v>1446</v>
      </c>
      <c r="C796" s="9">
        <v>452</v>
      </c>
    </row>
    <row r="797" customHeight="1" spans="1:3">
      <c r="A797" s="27">
        <v>2110399</v>
      </c>
      <c r="B797" s="27" t="s">
        <v>1447</v>
      </c>
      <c r="C797" s="9">
        <v>0</v>
      </c>
    </row>
    <row r="798" customHeight="1" spans="1:3">
      <c r="A798" s="27">
        <v>21104</v>
      </c>
      <c r="B798" s="46" t="s">
        <v>1448</v>
      </c>
      <c r="C798" s="12">
        <f>SUM(C799:C803)</f>
        <v>68</v>
      </c>
    </row>
    <row r="799" customHeight="1" spans="1:3">
      <c r="A799" s="27">
        <v>2110401</v>
      </c>
      <c r="B799" s="27" t="s">
        <v>1449</v>
      </c>
      <c r="C799" s="9">
        <v>0</v>
      </c>
    </row>
    <row r="800" customHeight="1" spans="1:3">
      <c r="A800" s="27">
        <v>2110402</v>
      </c>
      <c r="B800" s="27" t="s">
        <v>1450</v>
      </c>
      <c r="C800" s="9">
        <v>0</v>
      </c>
    </row>
    <row r="801" customHeight="1" spans="1:3">
      <c r="A801" s="27">
        <v>2110403</v>
      </c>
      <c r="B801" s="27" t="s">
        <v>1451</v>
      </c>
      <c r="C801" s="9">
        <v>0</v>
      </c>
    </row>
    <row r="802" customHeight="1" spans="1:3">
      <c r="A802" s="27">
        <v>2110404</v>
      </c>
      <c r="B802" s="27" t="s">
        <v>1452</v>
      </c>
      <c r="C802" s="9">
        <v>0</v>
      </c>
    </row>
    <row r="803" customHeight="1" spans="1:3">
      <c r="A803" s="27">
        <v>2110499</v>
      </c>
      <c r="B803" s="27" t="s">
        <v>1453</v>
      </c>
      <c r="C803" s="9">
        <v>68</v>
      </c>
    </row>
    <row r="804" customHeight="1" spans="1:3">
      <c r="A804" s="27">
        <v>21105</v>
      </c>
      <c r="B804" s="46" t="s">
        <v>1454</v>
      </c>
      <c r="C804" s="12">
        <f>SUM(C805:C809)</f>
        <v>0</v>
      </c>
    </row>
    <row r="805" customHeight="1" spans="1:3">
      <c r="A805" s="27">
        <v>2110501</v>
      </c>
      <c r="B805" s="27" t="s">
        <v>1455</v>
      </c>
      <c r="C805" s="9">
        <v>0</v>
      </c>
    </row>
    <row r="806" customHeight="1" spans="1:3">
      <c r="A806" s="27">
        <v>2110502</v>
      </c>
      <c r="B806" s="27" t="s">
        <v>1456</v>
      </c>
      <c r="C806" s="9">
        <v>0</v>
      </c>
    </row>
    <row r="807" customHeight="1" spans="1:3">
      <c r="A807" s="27">
        <v>2110503</v>
      </c>
      <c r="B807" s="27" t="s">
        <v>1457</v>
      </c>
      <c r="C807" s="9">
        <v>0</v>
      </c>
    </row>
    <row r="808" customHeight="1" spans="1:3">
      <c r="A808" s="27">
        <v>2110506</v>
      </c>
      <c r="B808" s="27" t="s">
        <v>1458</v>
      </c>
      <c r="C808" s="9">
        <v>0</v>
      </c>
    </row>
    <row r="809" customHeight="1" spans="1:3">
      <c r="A809" s="27">
        <v>2110599</v>
      </c>
      <c r="B809" s="27" t="s">
        <v>1459</v>
      </c>
      <c r="C809" s="9">
        <v>0</v>
      </c>
    </row>
    <row r="810" customHeight="1" spans="1:3">
      <c r="A810" s="27">
        <v>21106</v>
      </c>
      <c r="B810" s="46" t="s">
        <v>1460</v>
      </c>
      <c r="C810" s="12">
        <f>SUM(C811:C815)</f>
        <v>4</v>
      </c>
    </row>
    <row r="811" customHeight="1" spans="1:3">
      <c r="A811" s="27">
        <v>2110602</v>
      </c>
      <c r="B811" s="27" t="s">
        <v>1461</v>
      </c>
      <c r="C811" s="9">
        <v>0</v>
      </c>
    </row>
    <row r="812" customHeight="1" spans="1:3">
      <c r="A812" s="27">
        <v>2110603</v>
      </c>
      <c r="B812" s="27" t="s">
        <v>1462</v>
      </c>
      <c r="C812" s="9">
        <v>0</v>
      </c>
    </row>
    <row r="813" customHeight="1" spans="1:3">
      <c r="A813" s="27">
        <v>2110604</v>
      </c>
      <c r="B813" s="27" t="s">
        <v>1463</v>
      </c>
      <c r="C813" s="9">
        <v>0</v>
      </c>
    </row>
    <row r="814" customHeight="1" spans="1:3">
      <c r="A814" s="27">
        <v>2110605</v>
      </c>
      <c r="B814" s="27" t="s">
        <v>1464</v>
      </c>
      <c r="C814" s="9">
        <v>0</v>
      </c>
    </row>
    <row r="815" customHeight="1" spans="1:3">
      <c r="A815" s="27">
        <v>2110699</v>
      </c>
      <c r="B815" s="27" t="s">
        <v>1465</v>
      </c>
      <c r="C815" s="9">
        <v>4</v>
      </c>
    </row>
    <row r="816" customHeight="1" spans="1:3">
      <c r="A816" s="27">
        <v>21107</v>
      </c>
      <c r="B816" s="46" t="s">
        <v>1466</v>
      </c>
      <c r="C816" s="12">
        <f>SUM(C817:C818)</f>
        <v>0</v>
      </c>
    </row>
    <row r="817" customHeight="1" spans="1:3">
      <c r="A817" s="27">
        <v>2110704</v>
      </c>
      <c r="B817" s="27" t="s">
        <v>1467</v>
      </c>
      <c r="C817" s="9">
        <v>0</v>
      </c>
    </row>
    <row r="818" customHeight="1" spans="1:3">
      <c r="A818" s="27">
        <v>2110799</v>
      </c>
      <c r="B818" s="27" t="s">
        <v>1468</v>
      </c>
      <c r="C818" s="9">
        <v>0</v>
      </c>
    </row>
    <row r="819" customHeight="1" spans="1:3">
      <c r="A819" s="27">
        <v>21108</v>
      </c>
      <c r="B819" s="46" t="s">
        <v>1469</v>
      </c>
      <c r="C819" s="12">
        <f>SUM(C820:C821)</f>
        <v>0</v>
      </c>
    </row>
    <row r="820" customHeight="1" spans="1:3">
      <c r="A820" s="27">
        <v>2110804</v>
      </c>
      <c r="B820" s="27" t="s">
        <v>1470</v>
      </c>
      <c r="C820" s="9">
        <v>0</v>
      </c>
    </row>
    <row r="821" customHeight="1" spans="1:3">
      <c r="A821" s="27">
        <v>2110899</v>
      </c>
      <c r="B821" s="27" t="s">
        <v>1471</v>
      </c>
      <c r="C821" s="9">
        <v>0</v>
      </c>
    </row>
    <row r="822" customHeight="1" spans="1:3">
      <c r="A822" s="27">
        <v>21109</v>
      </c>
      <c r="B822" s="46" t="s">
        <v>1472</v>
      </c>
      <c r="C822" s="12">
        <f>C823</f>
        <v>0</v>
      </c>
    </row>
    <row r="823" customHeight="1" spans="1:3">
      <c r="A823" s="27">
        <v>2110901</v>
      </c>
      <c r="B823" s="27" t="s">
        <v>1473</v>
      </c>
      <c r="C823" s="9">
        <v>0</v>
      </c>
    </row>
    <row r="824" customHeight="1" spans="1:3">
      <c r="A824" s="27">
        <v>21110</v>
      </c>
      <c r="B824" s="46" t="s">
        <v>1474</v>
      </c>
      <c r="C824" s="12">
        <f>C825</f>
        <v>0</v>
      </c>
    </row>
    <row r="825" customHeight="1" spans="1:3">
      <c r="A825" s="27">
        <v>2111001</v>
      </c>
      <c r="B825" s="27" t="s">
        <v>1475</v>
      </c>
      <c r="C825" s="9">
        <v>0</v>
      </c>
    </row>
    <row r="826" customHeight="1" spans="1:3">
      <c r="A826" s="27">
        <v>21111</v>
      </c>
      <c r="B826" s="46" t="s">
        <v>1476</v>
      </c>
      <c r="C826" s="12">
        <f>SUM(C827:C831)</f>
        <v>23</v>
      </c>
    </row>
    <row r="827" customHeight="1" spans="1:3">
      <c r="A827" s="27">
        <v>2111101</v>
      </c>
      <c r="B827" s="27" t="s">
        <v>1477</v>
      </c>
      <c r="C827" s="9">
        <v>23</v>
      </c>
    </row>
    <row r="828" customHeight="1" spans="1:3">
      <c r="A828" s="27">
        <v>2111102</v>
      </c>
      <c r="B828" s="27" t="s">
        <v>1478</v>
      </c>
      <c r="C828" s="9">
        <v>0</v>
      </c>
    </row>
    <row r="829" customHeight="1" spans="1:3">
      <c r="A829" s="27">
        <v>2111103</v>
      </c>
      <c r="B829" s="27" t="s">
        <v>1479</v>
      </c>
      <c r="C829" s="9">
        <v>0</v>
      </c>
    </row>
    <row r="830" customHeight="1" spans="1:3">
      <c r="A830" s="27">
        <v>2111104</v>
      </c>
      <c r="B830" s="27" t="s">
        <v>1480</v>
      </c>
      <c r="C830" s="9">
        <v>0</v>
      </c>
    </row>
    <row r="831" customHeight="1" spans="1:3">
      <c r="A831" s="27">
        <v>2111199</v>
      </c>
      <c r="B831" s="27" t="s">
        <v>1481</v>
      </c>
      <c r="C831" s="9">
        <v>0</v>
      </c>
    </row>
    <row r="832" customHeight="1" spans="1:3">
      <c r="A832" s="27">
        <v>21112</v>
      </c>
      <c r="B832" s="46" t="s">
        <v>1482</v>
      </c>
      <c r="C832" s="12">
        <f>C833</f>
        <v>0</v>
      </c>
    </row>
    <row r="833" customHeight="1" spans="1:3">
      <c r="A833" s="27">
        <v>2111201</v>
      </c>
      <c r="B833" s="27" t="s">
        <v>1483</v>
      </c>
      <c r="C833" s="9">
        <v>0</v>
      </c>
    </row>
    <row r="834" customHeight="1" spans="1:3">
      <c r="A834" s="27">
        <v>21113</v>
      </c>
      <c r="B834" s="46" t="s">
        <v>1484</v>
      </c>
      <c r="C834" s="12">
        <f>C835</f>
        <v>0</v>
      </c>
    </row>
    <row r="835" customHeight="1" spans="1:3">
      <c r="A835" s="27">
        <v>2111301</v>
      </c>
      <c r="B835" s="27" t="s">
        <v>1485</v>
      </c>
      <c r="C835" s="9">
        <v>0</v>
      </c>
    </row>
    <row r="836" customHeight="1" spans="1:3">
      <c r="A836" s="27">
        <v>21114</v>
      </c>
      <c r="B836" s="46" t="s">
        <v>1486</v>
      </c>
      <c r="C836" s="12">
        <f>SUM(C837:C850)</f>
        <v>0</v>
      </c>
    </row>
    <row r="837" customHeight="1" spans="1:3">
      <c r="A837" s="27">
        <v>2111401</v>
      </c>
      <c r="B837" s="27" t="s">
        <v>853</v>
      </c>
      <c r="C837" s="9">
        <v>0</v>
      </c>
    </row>
    <row r="838" customHeight="1" spans="1:3">
      <c r="A838" s="27">
        <v>2111402</v>
      </c>
      <c r="B838" s="27" t="s">
        <v>854</v>
      </c>
      <c r="C838" s="9">
        <v>0</v>
      </c>
    </row>
    <row r="839" customHeight="1" spans="1:3">
      <c r="A839" s="27">
        <v>2111403</v>
      </c>
      <c r="B839" s="27" t="s">
        <v>855</v>
      </c>
      <c r="C839" s="9">
        <v>0</v>
      </c>
    </row>
    <row r="840" customHeight="1" spans="1:3">
      <c r="A840" s="27">
        <v>2111404</v>
      </c>
      <c r="B840" s="27" t="s">
        <v>1487</v>
      </c>
      <c r="C840" s="9">
        <v>0</v>
      </c>
    </row>
    <row r="841" customHeight="1" spans="1:3">
      <c r="A841" s="27">
        <v>2111405</v>
      </c>
      <c r="B841" s="27" t="s">
        <v>1488</v>
      </c>
      <c r="C841" s="9">
        <v>0</v>
      </c>
    </row>
    <row r="842" customHeight="1" spans="1:3">
      <c r="A842" s="27">
        <v>2111406</v>
      </c>
      <c r="B842" s="27" t="s">
        <v>1489</v>
      </c>
      <c r="C842" s="9">
        <v>0</v>
      </c>
    </row>
    <row r="843" customHeight="1" spans="1:3">
      <c r="A843" s="27">
        <v>2111407</v>
      </c>
      <c r="B843" s="27" t="s">
        <v>1490</v>
      </c>
      <c r="C843" s="9">
        <v>0</v>
      </c>
    </row>
    <row r="844" customHeight="1" spans="1:3">
      <c r="A844" s="27">
        <v>2111408</v>
      </c>
      <c r="B844" s="27" t="s">
        <v>1491</v>
      </c>
      <c r="C844" s="9">
        <v>0</v>
      </c>
    </row>
    <row r="845" customHeight="1" spans="1:3">
      <c r="A845" s="27">
        <v>2111409</v>
      </c>
      <c r="B845" s="27" t="s">
        <v>1492</v>
      </c>
      <c r="C845" s="9">
        <v>0</v>
      </c>
    </row>
    <row r="846" customHeight="1" spans="1:3">
      <c r="A846" s="27">
        <v>2111410</v>
      </c>
      <c r="B846" s="27" t="s">
        <v>1493</v>
      </c>
      <c r="C846" s="9">
        <v>0</v>
      </c>
    </row>
    <row r="847" customHeight="1" spans="1:3">
      <c r="A847" s="27">
        <v>2111411</v>
      </c>
      <c r="B847" s="27" t="s">
        <v>896</v>
      </c>
      <c r="C847" s="9">
        <v>0</v>
      </c>
    </row>
    <row r="848" customHeight="1" spans="1:3">
      <c r="A848" s="27">
        <v>2111413</v>
      </c>
      <c r="B848" s="27" t="s">
        <v>1494</v>
      </c>
      <c r="C848" s="9">
        <v>0</v>
      </c>
    </row>
    <row r="849" customHeight="1" spans="1:3">
      <c r="A849" s="27">
        <v>2111450</v>
      </c>
      <c r="B849" s="27" t="s">
        <v>862</v>
      </c>
      <c r="C849" s="9">
        <v>0</v>
      </c>
    </row>
    <row r="850" customHeight="1" spans="1:3">
      <c r="A850" s="27">
        <v>2111499</v>
      </c>
      <c r="B850" s="27" t="s">
        <v>1495</v>
      </c>
      <c r="C850" s="9">
        <v>0</v>
      </c>
    </row>
    <row r="851" customHeight="1" spans="1:3">
      <c r="A851" s="27">
        <v>21199</v>
      </c>
      <c r="B851" s="46" t="s">
        <v>1496</v>
      </c>
      <c r="C851" s="12">
        <f>C852</f>
        <v>0</v>
      </c>
    </row>
    <row r="852" customHeight="1" spans="1:3">
      <c r="A852" s="27">
        <v>2119901</v>
      </c>
      <c r="B852" s="27" t="s">
        <v>1497</v>
      </c>
      <c r="C852" s="9">
        <v>0</v>
      </c>
    </row>
    <row r="853" customHeight="1" spans="1:3">
      <c r="A853" s="27">
        <v>212</v>
      </c>
      <c r="B853" s="46" t="s">
        <v>1498</v>
      </c>
      <c r="C853" s="12">
        <f>SUM(C854,C866,C868,C871,C873,C875)</f>
        <v>10536</v>
      </c>
    </row>
    <row r="854" customHeight="1" spans="1:3">
      <c r="A854" s="27">
        <v>21201</v>
      </c>
      <c r="B854" s="46" t="s">
        <v>1499</v>
      </c>
      <c r="C854" s="12">
        <f>SUM(C855:C865)</f>
        <v>479</v>
      </c>
    </row>
    <row r="855" customHeight="1" spans="1:3">
      <c r="A855" s="27">
        <v>2120101</v>
      </c>
      <c r="B855" s="27" t="s">
        <v>853</v>
      </c>
      <c r="C855" s="9">
        <v>93</v>
      </c>
    </row>
    <row r="856" customHeight="1" spans="1:3">
      <c r="A856" s="27">
        <v>2120102</v>
      </c>
      <c r="B856" s="27" t="s">
        <v>854</v>
      </c>
      <c r="C856" s="9">
        <v>0</v>
      </c>
    </row>
    <row r="857" customHeight="1" spans="1:3">
      <c r="A857" s="27">
        <v>2120103</v>
      </c>
      <c r="B857" s="27" t="s">
        <v>855</v>
      </c>
      <c r="C857" s="9">
        <v>0</v>
      </c>
    </row>
    <row r="858" customHeight="1" spans="1:3">
      <c r="A858" s="27">
        <v>2120104</v>
      </c>
      <c r="B858" s="27" t="s">
        <v>1500</v>
      </c>
      <c r="C858" s="9">
        <v>243</v>
      </c>
    </row>
    <row r="859" customHeight="1" spans="1:3">
      <c r="A859" s="27">
        <v>2120105</v>
      </c>
      <c r="B859" s="27" t="s">
        <v>1501</v>
      </c>
      <c r="C859" s="9">
        <v>96</v>
      </c>
    </row>
    <row r="860" customHeight="1" spans="1:3">
      <c r="A860" s="27">
        <v>2120106</v>
      </c>
      <c r="B860" s="27" t="s">
        <v>1502</v>
      </c>
      <c r="C860" s="9">
        <v>3</v>
      </c>
    </row>
    <row r="861" customHeight="1" spans="1:3">
      <c r="A861" s="27">
        <v>2120107</v>
      </c>
      <c r="B861" s="27" t="s">
        <v>1503</v>
      </c>
      <c r="C861" s="9">
        <v>0</v>
      </c>
    </row>
    <row r="862" customHeight="1" spans="1:3">
      <c r="A862" s="27">
        <v>2120108</v>
      </c>
      <c r="B862" s="27" t="s">
        <v>1504</v>
      </c>
      <c r="C862" s="9">
        <v>0</v>
      </c>
    </row>
    <row r="863" customHeight="1" spans="1:3">
      <c r="A863" s="27">
        <v>2120109</v>
      </c>
      <c r="B863" s="27" t="s">
        <v>1505</v>
      </c>
      <c r="C863" s="9">
        <v>44</v>
      </c>
    </row>
    <row r="864" customHeight="1" spans="1:3">
      <c r="A864" s="27">
        <v>2120110</v>
      </c>
      <c r="B864" s="27" t="s">
        <v>1506</v>
      </c>
      <c r="C864" s="9">
        <v>0</v>
      </c>
    </row>
    <row r="865" customHeight="1" spans="1:3">
      <c r="A865" s="27">
        <v>2120199</v>
      </c>
      <c r="B865" s="27" t="s">
        <v>1507</v>
      </c>
      <c r="C865" s="9">
        <v>0</v>
      </c>
    </row>
    <row r="866" customHeight="1" spans="1:3">
      <c r="A866" s="27">
        <v>21202</v>
      </c>
      <c r="B866" s="46" t="s">
        <v>1508</v>
      </c>
      <c r="C866" s="12">
        <f>C867</f>
        <v>274</v>
      </c>
    </row>
    <row r="867" customHeight="1" spans="1:3">
      <c r="A867" s="27">
        <v>2120201</v>
      </c>
      <c r="B867" s="27" t="s">
        <v>1509</v>
      </c>
      <c r="C867" s="9">
        <v>274</v>
      </c>
    </row>
    <row r="868" customHeight="1" spans="1:3">
      <c r="A868" s="27">
        <v>21203</v>
      </c>
      <c r="B868" s="46" t="s">
        <v>1510</v>
      </c>
      <c r="C868" s="12">
        <f>SUM(C869:C870)</f>
        <v>5904</v>
      </c>
    </row>
    <row r="869" customHeight="1" spans="1:3">
      <c r="A869" s="27">
        <v>2120303</v>
      </c>
      <c r="B869" s="27" t="s">
        <v>1511</v>
      </c>
      <c r="C869" s="9">
        <v>0</v>
      </c>
    </row>
    <row r="870" customHeight="1" spans="1:3">
      <c r="A870" s="27">
        <v>2120399</v>
      </c>
      <c r="B870" s="27" t="s">
        <v>1512</v>
      </c>
      <c r="C870" s="9">
        <v>5904</v>
      </c>
    </row>
    <row r="871" customHeight="1" spans="1:3">
      <c r="A871" s="27">
        <v>21205</v>
      </c>
      <c r="B871" s="46" t="s">
        <v>1513</v>
      </c>
      <c r="C871" s="12">
        <f t="shared" ref="C871:C875" si="1">C872</f>
        <v>3842</v>
      </c>
    </row>
    <row r="872" customHeight="1" spans="1:3">
      <c r="A872" s="27">
        <v>2120501</v>
      </c>
      <c r="B872" s="27" t="s">
        <v>1514</v>
      </c>
      <c r="C872" s="9">
        <v>3842</v>
      </c>
    </row>
    <row r="873" customHeight="1" spans="1:3">
      <c r="A873" s="27">
        <v>21206</v>
      </c>
      <c r="B873" s="46" t="s">
        <v>1515</v>
      </c>
      <c r="C873" s="12">
        <f>C874</f>
        <v>37</v>
      </c>
    </row>
    <row r="874" customHeight="1" spans="1:3">
      <c r="A874" s="27">
        <v>2120601</v>
      </c>
      <c r="B874" s="27" t="s">
        <v>1516</v>
      </c>
      <c r="C874" s="9">
        <v>37</v>
      </c>
    </row>
    <row r="875" customHeight="1" spans="1:3">
      <c r="A875" s="27">
        <v>21299</v>
      </c>
      <c r="B875" s="46" t="s">
        <v>1517</v>
      </c>
      <c r="C875" s="12">
        <f>C876</f>
        <v>0</v>
      </c>
    </row>
    <row r="876" customHeight="1" spans="1:3">
      <c r="A876" s="27">
        <v>2129999</v>
      </c>
      <c r="B876" s="27" t="s">
        <v>1518</v>
      </c>
      <c r="C876" s="9">
        <v>0</v>
      </c>
    </row>
    <row r="877" customHeight="1" spans="1:3">
      <c r="A877" s="27">
        <v>213</v>
      </c>
      <c r="B877" s="46" t="s">
        <v>1519</v>
      </c>
      <c r="C877" s="12">
        <f>SUM(C878,C904,C932,C960,C971,C982,C988,C995,C1002,C1006)</f>
        <v>12877</v>
      </c>
    </row>
    <row r="878" customHeight="1" spans="1:3">
      <c r="A878" s="27">
        <v>21301</v>
      </c>
      <c r="B878" s="46" t="s">
        <v>1520</v>
      </c>
      <c r="C878" s="12">
        <f>SUM(C879:C903)</f>
        <v>7544</v>
      </c>
    </row>
    <row r="879" customHeight="1" spans="1:3">
      <c r="A879" s="27">
        <v>2130101</v>
      </c>
      <c r="B879" s="27" t="s">
        <v>853</v>
      </c>
      <c r="C879" s="9">
        <v>405</v>
      </c>
    </row>
    <row r="880" customHeight="1" spans="1:3">
      <c r="A880" s="27">
        <v>2130102</v>
      </c>
      <c r="B880" s="27" t="s">
        <v>854</v>
      </c>
      <c r="C880" s="9">
        <v>0</v>
      </c>
    </row>
    <row r="881" customHeight="1" spans="1:3">
      <c r="A881" s="27">
        <v>2130103</v>
      </c>
      <c r="B881" s="27" t="s">
        <v>855</v>
      </c>
      <c r="C881" s="9">
        <v>0</v>
      </c>
    </row>
    <row r="882" customHeight="1" spans="1:3">
      <c r="A882" s="27">
        <v>2130104</v>
      </c>
      <c r="B882" s="27" t="s">
        <v>862</v>
      </c>
      <c r="C882" s="9">
        <v>0</v>
      </c>
    </row>
    <row r="883" customHeight="1" spans="1:3">
      <c r="A883" s="27">
        <v>2130105</v>
      </c>
      <c r="B883" s="27" t="s">
        <v>1521</v>
      </c>
      <c r="C883" s="9">
        <v>0</v>
      </c>
    </row>
    <row r="884" customHeight="1" spans="1:3">
      <c r="A884" s="27">
        <v>2130106</v>
      </c>
      <c r="B884" s="27" t="s">
        <v>1522</v>
      </c>
      <c r="C884" s="9">
        <v>227</v>
      </c>
    </row>
    <row r="885" customHeight="1" spans="1:3">
      <c r="A885" s="27">
        <v>2130108</v>
      </c>
      <c r="B885" s="27" t="s">
        <v>1523</v>
      </c>
      <c r="C885" s="9">
        <v>80</v>
      </c>
    </row>
    <row r="886" customHeight="1" spans="1:3">
      <c r="A886" s="27">
        <v>2130109</v>
      </c>
      <c r="B886" s="27" t="s">
        <v>1524</v>
      </c>
      <c r="C886" s="9">
        <v>0</v>
      </c>
    </row>
    <row r="887" customHeight="1" spans="1:3">
      <c r="A887" s="27">
        <v>2130110</v>
      </c>
      <c r="B887" s="27" t="s">
        <v>1525</v>
      </c>
      <c r="C887" s="9">
        <v>10</v>
      </c>
    </row>
    <row r="888" customHeight="1" spans="1:3">
      <c r="A888" s="27">
        <v>2130111</v>
      </c>
      <c r="B888" s="27" t="s">
        <v>1526</v>
      </c>
      <c r="C888" s="9">
        <v>119</v>
      </c>
    </row>
    <row r="889" customHeight="1" spans="1:3">
      <c r="A889" s="27">
        <v>2130112</v>
      </c>
      <c r="B889" s="27" t="s">
        <v>1527</v>
      </c>
      <c r="C889" s="9">
        <v>195</v>
      </c>
    </row>
    <row r="890" customHeight="1" spans="1:3">
      <c r="A890" s="27">
        <v>2130114</v>
      </c>
      <c r="B890" s="27" t="s">
        <v>1528</v>
      </c>
      <c r="C890" s="9">
        <v>0</v>
      </c>
    </row>
    <row r="891" customHeight="1" spans="1:3">
      <c r="A891" s="27">
        <v>2130119</v>
      </c>
      <c r="B891" s="27" t="s">
        <v>1529</v>
      </c>
      <c r="C891" s="9">
        <v>79</v>
      </c>
    </row>
    <row r="892" customHeight="1" spans="1:3">
      <c r="A892" s="27">
        <v>2130120</v>
      </c>
      <c r="B892" s="27" t="s">
        <v>1530</v>
      </c>
      <c r="C892" s="9">
        <v>0</v>
      </c>
    </row>
    <row r="893" customHeight="1" spans="1:3">
      <c r="A893" s="27">
        <v>2130121</v>
      </c>
      <c r="B893" s="27" t="s">
        <v>1531</v>
      </c>
      <c r="C893" s="9">
        <v>0</v>
      </c>
    </row>
    <row r="894" customHeight="1" spans="1:3">
      <c r="A894" s="27">
        <v>2130122</v>
      </c>
      <c r="B894" s="27" t="s">
        <v>1532</v>
      </c>
      <c r="C894" s="9">
        <v>2435</v>
      </c>
    </row>
    <row r="895" customHeight="1" spans="1:3">
      <c r="A895" s="27">
        <v>2130124</v>
      </c>
      <c r="B895" s="27" t="s">
        <v>1533</v>
      </c>
      <c r="C895" s="9">
        <v>516</v>
      </c>
    </row>
    <row r="896" customHeight="1" spans="1:3">
      <c r="A896" s="27">
        <v>2130125</v>
      </c>
      <c r="B896" s="27" t="s">
        <v>1534</v>
      </c>
      <c r="C896" s="9">
        <v>0</v>
      </c>
    </row>
    <row r="897" customHeight="1" spans="1:3">
      <c r="A897" s="27">
        <v>2130126</v>
      </c>
      <c r="B897" s="27" t="s">
        <v>1535</v>
      </c>
      <c r="C897" s="9">
        <v>183</v>
      </c>
    </row>
    <row r="898" customHeight="1" spans="1:3">
      <c r="A898" s="27">
        <v>2130129</v>
      </c>
      <c r="B898" s="27" t="s">
        <v>1536</v>
      </c>
      <c r="C898" s="9">
        <v>0</v>
      </c>
    </row>
    <row r="899" customHeight="1" spans="1:3">
      <c r="A899" s="27">
        <v>2130135</v>
      </c>
      <c r="B899" s="27" t="s">
        <v>1537</v>
      </c>
      <c r="C899" s="9">
        <v>0</v>
      </c>
    </row>
    <row r="900" customHeight="1" spans="1:3">
      <c r="A900" s="27">
        <v>2130142</v>
      </c>
      <c r="B900" s="27" t="s">
        <v>1538</v>
      </c>
      <c r="C900" s="9">
        <v>0</v>
      </c>
    </row>
    <row r="901" customHeight="1" spans="1:3">
      <c r="A901" s="27">
        <v>2130148</v>
      </c>
      <c r="B901" s="27" t="s">
        <v>1539</v>
      </c>
      <c r="C901" s="9">
        <v>0</v>
      </c>
    </row>
    <row r="902" customHeight="1" spans="1:3">
      <c r="A902" s="27">
        <v>2130152</v>
      </c>
      <c r="B902" s="27" t="s">
        <v>1540</v>
      </c>
      <c r="C902" s="9">
        <v>0</v>
      </c>
    </row>
    <row r="903" customHeight="1" spans="1:3">
      <c r="A903" s="27">
        <v>2130199</v>
      </c>
      <c r="B903" s="27" t="s">
        <v>1541</v>
      </c>
      <c r="C903" s="9">
        <v>3295</v>
      </c>
    </row>
    <row r="904" customHeight="1" spans="1:3">
      <c r="A904" s="27">
        <v>21302</v>
      </c>
      <c r="B904" s="46" t="s">
        <v>1542</v>
      </c>
      <c r="C904" s="12">
        <f>SUM(C905:C931)</f>
        <v>819</v>
      </c>
    </row>
    <row r="905" customHeight="1" spans="1:3">
      <c r="A905" s="27">
        <v>2130201</v>
      </c>
      <c r="B905" s="27" t="s">
        <v>853</v>
      </c>
      <c r="C905" s="9">
        <v>10</v>
      </c>
    </row>
    <row r="906" customHeight="1" spans="1:3">
      <c r="A906" s="27">
        <v>2130202</v>
      </c>
      <c r="B906" s="27" t="s">
        <v>854</v>
      </c>
      <c r="C906" s="9">
        <v>3</v>
      </c>
    </row>
    <row r="907" customHeight="1" spans="1:3">
      <c r="A907" s="27">
        <v>2130203</v>
      </c>
      <c r="B907" s="27" t="s">
        <v>855</v>
      </c>
      <c r="C907" s="9">
        <v>0</v>
      </c>
    </row>
    <row r="908" customHeight="1" spans="1:3">
      <c r="A908" s="27">
        <v>2130204</v>
      </c>
      <c r="B908" s="27" t="s">
        <v>1543</v>
      </c>
      <c r="C908" s="9">
        <v>0</v>
      </c>
    </row>
    <row r="909" customHeight="1" spans="1:3">
      <c r="A909" s="27">
        <v>2130205</v>
      </c>
      <c r="B909" s="27" t="s">
        <v>1544</v>
      </c>
      <c r="C909" s="9">
        <v>42</v>
      </c>
    </row>
    <row r="910" customHeight="1" spans="1:3">
      <c r="A910" s="27">
        <v>2130206</v>
      </c>
      <c r="B910" s="27" t="s">
        <v>1545</v>
      </c>
      <c r="C910" s="9">
        <v>0</v>
      </c>
    </row>
    <row r="911" customHeight="1" spans="1:3">
      <c r="A911" s="27">
        <v>2130207</v>
      </c>
      <c r="B911" s="27" t="s">
        <v>1546</v>
      </c>
      <c r="C911" s="9">
        <v>0</v>
      </c>
    </row>
    <row r="912" customHeight="1" spans="1:3">
      <c r="A912" s="27">
        <v>2130208</v>
      </c>
      <c r="B912" s="27" t="s">
        <v>1547</v>
      </c>
      <c r="C912" s="9">
        <v>0</v>
      </c>
    </row>
    <row r="913" customHeight="1" spans="1:3">
      <c r="A913" s="27">
        <v>2130209</v>
      </c>
      <c r="B913" s="27" t="s">
        <v>1548</v>
      </c>
      <c r="C913" s="9">
        <v>0</v>
      </c>
    </row>
    <row r="914" customHeight="1" spans="1:3">
      <c r="A914" s="27">
        <v>2130210</v>
      </c>
      <c r="B914" s="27" t="s">
        <v>1549</v>
      </c>
      <c r="C914" s="9">
        <v>0</v>
      </c>
    </row>
    <row r="915" customHeight="1" spans="1:3">
      <c r="A915" s="27">
        <v>2130211</v>
      </c>
      <c r="B915" s="27" t="s">
        <v>1550</v>
      </c>
      <c r="C915" s="9">
        <v>0</v>
      </c>
    </row>
    <row r="916" customHeight="1" spans="1:3">
      <c r="A916" s="27">
        <v>2130212</v>
      </c>
      <c r="B916" s="27" t="s">
        <v>1551</v>
      </c>
      <c r="C916" s="9">
        <v>0</v>
      </c>
    </row>
    <row r="917" customHeight="1" spans="1:3">
      <c r="A917" s="27">
        <v>2130213</v>
      </c>
      <c r="B917" s="27" t="s">
        <v>1552</v>
      </c>
      <c r="C917" s="9">
        <v>0</v>
      </c>
    </row>
    <row r="918" customHeight="1" spans="1:3">
      <c r="A918" s="27">
        <v>2130216</v>
      </c>
      <c r="B918" s="27" t="s">
        <v>1553</v>
      </c>
      <c r="C918" s="9">
        <v>0</v>
      </c>
    </row>
    <row r="919" customHeight="1" spans="1:3">
      <c r="A919" s="27">
        <v>2130217</v>
      </c>
      <c r="B919" s="27" t="s">
        <v>1554</v>
      </c>
      <c r="C919" s="9">
        <v>0</v>
      </c>
    </row>
    <row r="920" customHeight="1" spans="1:3">
      <c r="A920" s="27">
        <v>2130218</v>
      </c>
      <c r="B920" s="27" t="s">
        <v>1555</v>
      </c>
      <c r="C920" s="9">
        <v>0</v>
      </c>
    </row>
    <row r="921" customHeight="1" spans="1:3">
      <c r="A921" s="27">
        <v>2130219</v>
      </c>
      <c r="B921" s="27" t="s">
        <v>1556</v>
      </c>
      <c r="C921" s="9">
        <v>0</v>
      </c>
    </row>
    <row r="922" customHeight="1" spans="1:3">
      <c r="A922" s="27">
        <v>2130220</v>
      </c>
      <c r="B922" s="27" t="s">
        <v>1557</v>
      </c>
      <c r="C922" s="9">
        <v>0</v>
      </c>
    </row>
    <row r="923" customHeight="1" spans="1:3">
      <c r="A923" s="27">
        <v>2130221</v>
      </c>
      <c r="B923" s="27" t="s">
        <v>1558</v>
      </c>
      <c r="C923" s="9">
        <v>0</v>
      </c>
    </row>
    <row r="924" customHeight="1" spans="1:3">
      <c r="A924" s="27">
        <v>2130223</v>
      </c>
      <c r="B924" s="27" t="s">
        <v>1559</v>
      </c>
      <c r="C924" s="9">
        <v>0</v>
      </c>
    </row>
    <row r="925" customHeight="1" spans="1:3">
      <c r="A925" s="27">
        <v>2130224</v>
      </c>
      <c r="B925" s="27" t="s">
        <v>1560</v>
      </c>
      <c r="C925" s="9">
        <v>0</v>
      </c>
    </row>
    <row r="926" customHeight="1" spans="1:3">
      <c r="A926" s="27">
        <v>2130225</v>
      </c>
      <c r="B926" s="27" t="s">
        <v>1561</v>
      </c>
      <c r="C926" s="9">
        <v>0</v>
      </c>
    </row>
    <row r="927" customHeight="1" spans="1:3">
      <c r="A927" s="27">
        <v>2130226</v>
      </c>
      <c r="B927" s="27" t="s">
        <v>1562</v>
      </c>
      <c r="C927" s="9">
        <v>0</v>
      </c>
    </row>
    <row r="928" customHeight="1" spans="1:3">
      <c r="A928" s="27">
        <v>2130227</v>
      </c>
      <c r="B928" s="27" t="s">
        <v>1563</v>
      </c>
      <c r="C928" s="9">
        <v>0</v>
      </c>
    </row>
    <row r="929" customHeight="1" spans="1:3">
      <c r="A929" s="27">
        <v>2130232</v>
      </c>
      <c r="B929" s="27" t="s">
        <v>1564</v>
      </c>
      <c r="C929" s="9">
        <v>0</v>
      </c>
    </row>
    <row r="930" customHeight="1" spans="1:3">
      <c r="A930" s="27">
        <v>2130234</v>
      </c>
      <c r="B930" s="27" t="s">
        <v>1565</v>
      </c>
      <c r="C930" s="9">
        <v>3</v>
      </c>
    </row>
    <row r="931" customHeight="1" spans="1:3">
      <c r="A931" s="27">
        <v>2130299</v>
      </c>
      <c r="B931" s="27" t="s">
        <v>1566</v>
      </c>
      <c r="C931" s="9">
        <v>761</v>
      </c>
    </row>
    <row r="932" customHeight="1" spans="1:3">
      <c r="A932" s="27">
        <v>21303</v>
      </c>
      <c r="B932" s="46" t="s">
        <v>1567</v>
      </c>
      <c r="C932" s="12">
        <f>SUM(C933:C959)</f>
        <v>495</v>
      </c>
    </row>
    <row r="933" customHeight="1" spans="1:3">
      <c r="A933" s="27">
        <v>2130301</v>
      </c>
      <c r="B933" s="27" t="s">
        <v>853</v>
      </c>
      <c r="C933" s="9">
        <v>18</v>
      </c>
    </row>
    <row r="934" customHeight="1" spans="1:3">
      <c r="A934" s="27">
        <v>2130302</v>
      </c>
      <c r="B934" s="27" t="s">
        <v>854</v>
      </c>
      <c r="C934" s="9">
        <v>0</v>
      </c>
    </row>
    <row r="935" customHeight="1" spans="1:3">
      <c r="A935" s="27">
        <v>2130303</v>
      </c>
      <c r="B935" s="27" t="s">
        <v>855</v>
      </c>
      <c r="C935" s="9">
        <v>0</v>
      </c>
    </row>
    <row r="936" customHeight="1" spans="1:3">
      <c r="A936" s="27">
        <v>2130304</v>
      </c>
      <c r="B936" s="27" t="s">
        <v>1568</v>
      </c>
      <c r="C936" s="9">
        <v>0</v>
      </c>
    </row>
    <row r="937" customHeight="1" spans="1:3">
      <c r="A937" s="27">
        <v>2130305</v>
      </c>
      <c r="B937" s="27" t="s">
        <v>1569</v>
      </c>
      <c r="C937" s="9">
        <v>0</v>
      </c>
    </row>
    <row r="938" customHeight="1" spans="1:3">
      <c r="A938" s="27">
        <v>2130306</v>
      </c>
      <c r="B938" s="27" t="s">
        <v>1570</v>
      </c>
      <c r="C938" s="9">
        <v>0</v>
      </c>
    </row>
    <row r="939" customHeight="1" spans="1:3">
      <c r="A939" s="27">
        <v>2130307</v>
      </c>
      <c r="B939" s="27" t="s">
        <v>1571</v>
      </c>
      <c r="C939" s="9">
        <v>0</v>
      </c>
    </row>
    <row r="940" customHeight="1" spans="1:3">
      <c r="A940" s="27">
        <v>2130308</v>
      </c>
      <c r="B940" s="27" t="s">
        <v>1572</v>
      </c>
      <c r="C940" s="9">
        <v>0</v>
      </c>
    </row>
    <row r="941" customHeight="1" spans="1:3">
      <c r="A941" s="27">
        <v>2130309</v>
      </c>
      <c r="B941" s="27" t="s">
        <v>1573</v>
      </c>
      <c r="C941" s="9">
        <v>0</v>
      </c>
    </row>
    <row r="942" customHeight="1" spans="1:3">
      <c r="A942" s="27">
        <v>2130310</v>
      </c>
      <c r="B942" s="27" t="s">
        <v>1574</v>
      </c>
      <c r="C942" s="9">
        <v>0</v>
      </c>
    </row>
    <row r="943" customHeight="1" spans="1:3">
      <c r="A943" s="27">
        <v>2130311</v>
      </c>
      <c r="B943" s="27" t="s">
        <v>1575</v>
      </c>
      <c r="C943" s="9">
        <v>0</v>
      </c>
    </row>
    <row r="944" customHeight="1" spans="1:3">
      <c r="A944" s="27">
        <v>2130312</v>
      </c>
      <c r="B944" s="27" t="s">
        <v>1576</v>
      </c>
      <c r="C944" s="9">
        <v>0</v>
      </c>
    </row>
    <row r="945" customHeight="1" spans="1:3">
      <c r="A945" s="27">
        <v>2130313</v>
      </c>
      <c r="B945" s="27" t="s">
        <v>1577</v>
      </c>
      <c r="C945" s="9">
        <v>0</v>
      </c>
    </row>
    <row r="946" customHeight="1" spans="1:3">
      <c r="A946" s="27">
        <v>2130314</v>
      </c>
      <c r="B946" s="27" t="s">
        <v>1578</v>
      </c>
      <c r="C946" s="9">
        <v>8</v>
      </c>
    </row>
    <row r="947" customHeight="1" spans="1:3">
      <c r="A947" s="27">
        <v>2130315</v>
      </c>
      <c r="B947" s="27" t="s">
        <v>1579</v>
      </c>
      <c r="C947" s="9">
        <v>5</v>
      </c>
    </row>
    <row r="948" customHeight="1" spans="1:3">
      <c r="A948" s="27">
        <v>2130316</v>
      </c>
      <c r="B948" s="27" t="s">
        <v>1580</v>
      </c>
      <c r="C948" s="9">
        <v>232</v>
      </c>
    </row>
    <row r="949" customHeight="1" spans="1:3">
      <c r="A949" s="27">
        <v>2130317</v>
      </c>
      <c r="B949" s="27" t="s">
        <v>1581</v>
      </c>
      <c r="C949" s="9">
        <v>0</v>
      </c>
    </row>
    <row r="950" customHeight="1" spans="1:3">
      <c r="A950" s="27">
        <v>2130318</v>
      </c>
      <c r="B950" s="27" t="s">
        <v>1582</v>
      </c>
      <c r="C950" s="9">
        <v>0</v>
      </c>
    </row>
    <row r="951" customHeight="1" spans="1:3">
      <c r="A951" s="27">
        <v>2130319</v>
      </c>
      <c r="B951" s="27" t="s">
        <v>1583</v>
      </c>
      <c r="C951" s="9">
        <v>0</v>
      </c>
    </row>
    <row r="952" customHeight="1" spans="1:3">
      <c r="A952" s="27">
        <v>2130321</v>
      </c>
      <c r="B952" s="27" t="s">
        <v>1584</v>
      </c>
      <c r="C952" s="9">
        <v>0</v>
      </c>
    </row>
    <row r="953" customHeight="1" spans="1:3">
      <c r="A953" s="27">
        <v>2130322</v>
      </c>
      <c r="B953" s="27" t="s">
        <v>1585</v>
      </c>
      <c r="C953" s="9">
        <v>0</v>
      </c>
    </row>
    <row r="954" customHeight="1" spans="1:3">
      <c r="A954" s="27">
        <v>2130331</v>
      </c>
      <c r="B954" s="27" t="s">
        <v>1586</v>
      </c>
      <c r="C954" s="9">
        <v>0</v>
      </c>
    </row>
    <row r="955" customHeight="1" spans="1:3">
      <c r="A955" s="27">
        <v>2130332</v>
      </c>
      <c r="B955" s="27" t="s">
        <v>1587</v>
      </c>
      <c r="C955" s="9">
        <v>0</v>
      </c>
    </row>
    <row r="956" customHeight="1" spans="1:3">
      <c r="A956" s="27">
        <v>2130333</v>
      </c>
      <c r="B956" s="27" t="s">
        <v>1559</v>
      </c>
      <c r="C956" s="9">
        <v>0</v>
      </c>
    </row>
    <row r="957" customHeight="1" spans="1:3">
      <c r="A957" s="27">
        <v>2130334</v>
      </c>
      <c r="B957" s="27" t="s">
        <v>1588</v>
      </c>
      <c r="C957" s="9">
        <v>0</v>
      </c>
    </row>
    <row r="958" customHeight="1" spans="1:3">
      <c r="A958" s="27">
        <v>2130335</v>
      </c>
      <c r="B958" s="27" t="s">
        <v>1589</v>
      </c>
      <c r="C958" s="9">
        <v>100</v>
      </c>
    </row>
    <row r="959" customHeight="1" spans="1:3">
      <c r="A959" s="27">
        <v>2130399</v>
      </c>
      <c r="B959" s="27" t="s">
        <v>1590</v>
      </c>
      <c r="C959" s="9">
        <v>132</v>
      </c>
    </row>
    <row r="960" customHeight="1" spans="1:3">
      <c r="A960" s="27">
        <v>21304</v>
      </c>
      <c r="B960" s="46" t="s">
        <v>1591</v>
      </c>
      <c r="C960" s="12">
        <f>SUM(C961:C970)</f>
        <v>0</v>
      </c>
    </row>
    <row r="961" customHeight="1" spans="1:3">
      <c r="A961" s="27">
        <v>2130401</v>
      </c>
      <c r="B961" s="27" t="s">
        <v>853</v>
      </c>
      <c r="C961" s="9">
        <v>0</v>
      </c>
    </row>
    <row r="962" customHeight="1" spans="1:3">
      <c r="A962" s="27">
        <v>2130402</v>
      </c>
      <c r="B962" s="27" t="s">
        <v>854</v>
      </c>
      <c r="C962" s="9">
        <v>0</v>
      </c>
    </row>
    <row r="963" customHeight="1" spans="1:3">
      <c r="A963" s="27">
        <v>2130403</v>
      </c>
      <c r="B963" s="27" t="s">
        <v>855</v>
      </c>
      <c r="C963" s="9">
        <v>0</v>
      </c>
    </row>
    <row r="964" customHeight="1" spans="1:3">
      <c r="A964" s="27">
        <v>2130404</v>
      </c>
      <c r="B964" s="27" t="s">
        <v>1592</v>
      </c>
      <c r="C964" s="9">
        <v>0</v>
      </c>
    </row>
    <row r="965" customHeight="1" spans="1:3">
      <c r="A965" s="27">
        <v>2130405</v>
      </c>
      <c r="B965" s="27" t="s">
        <v>1593</v>
      </c>
      <c r="C965" s="9">
        <v>0</v>
      </c>
    </row>
    <row r="966" customHeight="1" spans="1:3">
      <c r="A966" s="27">
        <v>2130406</v>
      </c>
      <c r="B966" s="27" t="s">
        <v>1594</v>
      </c>
      <c r="C966" s="9">
        <v>0</v>
      </c>
    </row>
    <row r="967" customHeight="1" spans="1:3">
      <c r="A967" s="27">
        <v>2130407</v>
      </c>
      <c r="B967" s="27" t="s">
        <v>1595</v>
      </c>
      <c r="C967" s="9">
        <v>0</v>
      </c>
    </row>
    <row r="968" customHeight="1" spans="1:3">
      <c r="A968" s="27">
        <v>2130408</v>
      </c>
      <c r="B968" s="27" t="s">
        <v>1596</v>
      </c>
      <c r="C968" s="9">
        <v>0</v>
      </c>
    </row>
    <row r="969" customHeight="1" spans="1:3">
      <c r="A969" s="27">
        <v>2130409</v>
      </c>
      <c r="B969" s="27" t="s">
        <v>1597</v>
      </c>
      <c r="C969" s="9">
        <v>0</v>
      </c>
    </row>
    <row r="970" customHeight="1" spans="1:3">
      <c r="A970" s="27">
        <v>2130499</v>
      </c>
      <c r="B970" s="27" t="s">
        <v>1598</v>
      </c>
      <c r="C970" s="9">
        <v>0</v>
      </c>
    </row>
    <row r="971" customHeight="1" spans="1:3">
      <c r="A971" s="27">
        <v>21305</v>
      </c>
      <c r="B971" s="46" t="s">
        <v>1599</v>
      </c>
      <c r="C971" s="12">
        <f>SUM(C972:C981)</f>
        <v>2474</v>
      </c>
    </row>
    <row r="972" customHeight="1" spans="1:3">
      <c r="A972" s="27">
        <v>2130501</v>
      </c>
      <c r="B972" s="27" t="s">
        <v>853</v>
      </c>
      <c r="C972" s="9">
        <v>0</v>
      </c>
    </row>
    <row r="973" customHeight="1" spans="1:3">
      <c r="A973" s="27">
        <v>2130502</v>
      </c>
      <c r="B973" s="27" t="s">
        <v>854</v>
      </c>
      <c r="C973" s="9">
        <v>0</v>
      </c>
    </row>
    <row r="974" customHeight="1" spans="1:3">
      <c r="A974" s="27">
        <v>2130503</v>
      </c>
      <c r="B974" s="27" t="s">
        <v>855</v>
      </c>
      <c r="C974" s="9">
        <v>0</v>
      </c>
    </row>
    <row r="975" customHeight="1" spans="1:3">
      <c r="A975" s="27">
        <v>2130504</v>
      </c>
      <c r="B975" s="27" t="s">
        <v>1600</v>
      </c>
      <c r="C975" s="9">
        <v>70</v>
      </c>
    </row>
    <row r="976" customHeight="1" spans="1:3">
      <c r="A976" s="27">
        <v>2130505</v>
      </c>
      <c r="B976" s="27" t="s">
        <v>1601</v>
      </c>
      <c r="C976" s="9">
        <v>214</v>
      </c>
    </row>
    <row r="977" customHeight="1" spans="1:3">
      <c r="A977" s="27">
        <v>2130506</v>
      </c>
      <c r="B977" s="27" t="s">
        <v>1602</v>
      </c>
      <c r="C977" s="9">
        <v>0</v>
      </c>
    </row>
    <row r="978" customHeight="1" spans="1:3">
      <c r="A978" s="27">
        <v>2130507</v>
      </c>
      <c r="B978" s="27" t="s">
        <v>1603</v>
      </c>
      <c r="C978" s="9">
        <v>10</v>
      </c>
    </row>
    <row r="979" customHeight="1" spans="1:3">
      <c r="A979" s="27">
        <v>2130508</v>
      </c>
      <c r="B979" s="27" t="s">
        <v>1604</v>
      </c>
      <c r="C979" s="9">
        <v>0</v>
      </c>
    </row>
    <row r="980" customHeight="1" spans="1:3">
      <c r="A980" s="27">
        <v>2130550</v>
      </c>
      <c r="B980" s="27" t="s">
        <v>1605</v>
      </c>
      <c r="C980" s="9">
        <v>0</v>
      </c>
    </row>
    <row r="981" customHeight="1" spans="1:3">
      <c r="A981" s="27">
        <v>2130599</v>
      </c>
      <c r="B981" s="27" t="s">
        <v>1606</v>
      </c>
      <c r="C981" s="9">
        <v>2180</v>
      </c>
    </row>
    <row r="982" customHeight="1" spans="1:3">
      <c r="A982" s="27">
        <v>21306</v>
      </c>
      <c r="B982" s="46" t="s">
        <v>1607</v>
      </c>
      <c r="C982" s="12">
        <f>SUM(C983:C987)</f>
        <v>0</v>
      </c>
    </row>
    <row r="983" customHeight="1" spans="1:3">
      <c r="A983" s="27">
        <v>2130601</v>
      </c>
      <c r="B983" s="27" t="s">
        <v>1186</v>
      </c>
      <c r="C983" s="9">
        <v>0</v>
      </c>
    </row>
    <row r="984" customHeight="1" spans="1:3">
      <c r="A984" s="27">
        <v>2130602</v>
      </c>
      <c r="B984" s="27" t="s">
        <v>1608</v>
      </c>
      <c r="C984" s="9">
        <v>0</v>
      </c>
    </row>
    <row r="985" customHeight="1" spans="1:3">
      <c r="A985" s="27">
        <v>2130603</v>
      </c>
      <c r="B985" s="27" t="s">
        <v>1609</v>
      </c>
      <c r="C985" s="9">
        <v>0</v>
      </c>
    </row>
    <row r="986" customHeight="1" spans="1:3">
      <c r="A986" s="27">
        <v>2130604</v>
      </c>
      <c r="B986" s="27" t="s">
        <v>1610</v>
      </c>
      <c r="C986" s="9">
        <v>0</v>
      </c>
    </row>
    <row r="987" customHeight="1" spans="1:3">
      <c r="A987" s="27">
        <v>2130699</v>
      </c>
      <c r="B987" s="27" t="s">
        <v>1611</v>
      </c>
      <c r="C987" s="9">
        <v>0</v>
      </c>
    </row>
    <row r="988" customHeight="1" spans="1:3">
      <c r="A988" s="27">
        <v>21307</v>
      </c>
      <c r="B988" s="46" t="s">
        <v>1612</v>
      </c>
      <c r="C988" s="12">
        <f>SUM(C989:C994)</f>
        <v>1360</v>
      </c>
    </row>
    <row r="989" customHeight="1" spans="1:3">
      <c r="A989" s="27">
        <v>2130701</v>
      </c>
      <c r="B989" s="27" t="s">
        <v>1613</v>
      </c>
      <c r="C989" s="9">
        <v>192</v>
      </c>
    </row>
    <row r="990" customHeight="1" spans="1:3">
      <c r="A990" s="27">
        <v>2130704</v>
      </c>
      <c r="B990" s="27" t="s">
        <v>1614</v>
      </c>
      <c r="C990" s="9">
        <v>0</v>
      </c>
    </row>
    <row r="991" customHeight="1" spans="1:3">
      <c r="A991" s="27">
        <v>2130705</v>
      </c>
      <c r="B991" s="27" t="s">
        <v>1615</v>
      </c>
      <c r="C991" s="9">
        <v>0</v>
      </c>
    </row>
    <row r="992" customHeight="1" spans="1:3">
      <c r="A992" s="27">
        <v>2130706</v>
      </c>
      <c r="B992" s="27" t="s">
        <v>1616</v>
      </c>
      <c r="C992" s="9">
        <v>1168</v>
      </c>
    </row>
    <row r="993" customHeight="1" spans="1:3">
      <c r="A993" s="27">
        <v>2130707</v>
      </c>
      <c r="B993" s="27" t="s">
        <v>1617</v>
      </c>
      <c r="C993" s="9">
        <v>0</v>
      </c>
    </row>
    <row r="994" customHeight="1" spans="1:3">
      <c r="A994" s="27">
        <v>2130799</v>
      </c>
      <c r="B994" s="27" t="s">
        <v>1618</v>
      </c>
      <c r="C994" s="9">
        <v>0</v>
      </c>
    </row>
    <row r="995" customHeight="1" spans="1:3">
      <c r="A995" s="27">
        <v>21308</v>
      </c>
      <c r="B995" s="46" t="s">
        <v>1619</v>
      </c>
      <c r="C995" s="12">
        <f>SUM(C996:C1001)</f>
        <v>156</v>
      </c>
    </row>
    <row r="996" customHeight="1" spans="1:3">
      <c r="A996" s="27">
        <v>2130801</v>
      </c>
      <c r="B996" s="27" t="s">
        <v>1620</v>
      </c>
      <c r="C996" s="9">
        <v>0</v>
      </c>
    </row>
    <row r="997" customHeight="1" spans="1:3">
      <c r="A997" s="27">
        <v>2130802</v>
      </c>
      <c r="B997" s="27" t="s">
        <v>1621</v>
      </c>
      <c r="C997" s="9">
        <v>0</v>
      </c>
    </row>
    <row r="998" customHeight="1" spans="1:3">
      <c r="A998" s="27">
        <v>2130803</v>
      </c>
      <c r="B998" s="27" t="s">
        <v>1622</v>
      </c>
      <c r="C998" s="9">
        <v>-6</v>
      </c>
    </row>
    <row r="999" customHeight="1" spans="1:3">
      <c r="A999" s="27">
        <v>2130804</v>
      </c>
      <c r="B999" s="27" t="s">
        <v>1623</v>
      </c>
      <c r="C999" s="9">
        <v>0</v>
      </c>
    </row>
    <row r="1000" customHeight="1" spans="1:3">
      <c r="A1000" s="27">
        <v>2130805</v>
      </c>
      <c r="B1000" s="27" t="s">
        <v>1624</v>
      </c>
      <c r="C1000" s="9">
        <v>0</v>
      </c>
    </row>
    <row r="1001" customHeight="1" spans="1:3">
      <c r="A1001" s="27">
        <v>2130899</v>
      </c>
      <c r="B1001" s="27" t="s">
        <v>1625</v>
      </c>
      <c r="C1001" s="9">
        <v>162</v>
      </c>
    </row>
    <row r="1002" customHeight="1" spans="1:3">
      <c r="A1002" s="27">
        <v>21309</v>
      </c>
      <c r="B1002" s="46" t="s">
        <v>1626</v>
      </c>
      <c r="C1002" s="12">
        <f>SUM(C1003:C1005)</f>
        <v>29</v>
      </c>
    </row>
    <row r="1003" customHeight="1" spans="1:3">
      <c r="A1003" s="27">
        <v>2130901</v>
      </c>
      <c r="B1003" s="27" t="s">
        <v>1627</v>
      </c>
      <c r="C1003" s="9">
        <v>29</v>
      </c>
    </row>
    <row r="1004" customHeight="1" spans="1:3">
      <c r="A1004" s="27">
        <v>2130902</v>
      </c>
      <c r="B1004" s="27" t="s">
        <v>1628</v>
      </c>
      <c r="C1004" s="9">
        <v>0</v>
      </c>
    </row>
    <row r="1005" customHeight="1" spans="1:3">
      <c r="A1005" s="27">
        <v>2130999</v>
      </c>
      <c r="B1005" s="27" t="s">
        <v>1629</v>
      </c>
      <c r="C1005" s="9">
        <v>0</v>
      </c>
    </row>
    <row r="1006" customHeight="1" spans="1:3">
      <c r="A1006" s="27">
        <v>21399</v>
      </c>
      <c r="B1006" s="46" t="s">
        <v>1630</v>
      </c>
      <c r="C1006" s="12">
        <f>C1007+C1008</f>
        <v>0</v>
      </c>
    </row>
    <row r="1007" customHeight="1" spans="1:3">
      <c r="A1007" s="27">
        <v>2139901</v>
      </c>
      <c r="B1007" s="27" t="s">
        <v>1631</v>
      </c>
      <c r="C1007" s="9">
        <v>0</v>
      </c>
    </row>
    <row r="1008" customHeight="1" spans="1:3">
      <c r="A1008" s="27">
        <v>2139999</v>
      </c>
      <c r="B1008" s="27" t="s">
        <v>1632</v>
      </c>
      <c r="C1008" s="9">
        <v>0</v>
      </c>
    </row>
    <row r="1009" customHeight="1" spans="1:3">
      <c r="A1009" s="27">
        <v>214</v>
      </c>
      <c r="B1009" s="46" t="s">
        <v>1633</v>
      </c>
      <c r="C1009" s="12">
        <f>SUM(C1010,C1040,C1050,C1060,C1065,C1072,C1077)</f>
        <v>1055</v>
      </c>
    </row>
    <row r="1010" customHeight="1" spans="1:3">
      <c r="A1010" s="27">
        <v>21401</v>
      </c>
      <c r="B1010" s="46" t="s">
        <v>1634</v>
      </c>
      <c r="C1010" s="12">
        <f>SUM(C1011:C1039)</f>
        <v>910</v>
      </c>
    </row>
    <row r="1011" customHeight="1" spans="1:3">
      <c r="A1011" s="27">
        <v>2140101</v>
      </c>
      <c r="B1011" s="27" t="s">
        <v>853</v>
      </c>
      <c r="C1011" s="9">
        <v>0</v>
      </c>
    </row>
    <row r="1012" customHeight="1" spans="1:3">
      <c r="A1012" s="27">
        <v>2140102</v>
      </c>
      <c r="B1012" s="27" t="s">
        <v>854</v>
      </c>
      <c r="C1012" s="9">
        <v>0</v>
      </c>
    </row>
    <row r="1013" customHeight="1" spans="1:3">
      <c r="A1013" s="27">
        <v>2140103</v>
      </c>
      <c r="B1013" s="27" t="s">
        <v>855</v>
      </c>
      <c r="C1013" s="9">
        <v>0</v>
      </c>
    </row>
    <row r="1014" customHeight="1" spans="1:3">
      <c r="A1014" s="27">
        <v>2140104</v>
      </c>
      <c r="B1014" s="27" t="s">
        <v>1635</v>
      </c>
      <c r="C1014" s="9">
        <v>68</v>
      </c>
    </row>
    <row r="1015" customHeight="1" spans="1:3">
      <c r="A1015" s="27">
        <v>2140105</v>
      </c>
      <c r="B1015" s="27" t="s">
        <v>1636</v>
      </c>
      <c r="C1015" s="9">
        <v>369</v>
      </c>
    </row>
    <row r="1016" customHeight="1" spans="1:3">
      <c r="A1016" s="27">
        <v>2140106</v>
      </c>
      <c r="B1016" s="27" t="s">
        <v>1637</v>
      </c>
      <c r="C1016" s="9">
        <v>458</v>
      </c>
    </row>
    <row r="1017" customHeight="1" spans="1:3">
      <c r="A1017" s="27">
        <v>2140107</v>
      </c>
      <c r="B1017" s="27" t="s">
        <v>1638</v>
      </c>
      <c r="C1017" s="9">
        <v>12</v>
      </c>
    </row>
    <row r="1018" customHeight="1" spans="1:3">
      <c r="A1018" s="27">
        <v>2140108</v>
      </c>
      <c r="B1018" s="27" t="s">
        <v>1639</v>
      </c>
      <c r="C1018" s="9">
        <v>0</v>
      </c>
    </row>
    <row r="1019" customHeight="1" spans="1:3">
      <c r="A1019" s="27">
        <v>2140109</v>
      </c>
      <c r="B1019" s="27" t="s">
        <v>1640</v>
      </c>
      <c r="C1019" s="9">
        <v>0</v>
      </c>
    </row>
    <row r="1020" customHeight="1" spans="1:3">
      <c r="A1020" s="27">
        <v>2140110</v>
      </c>
      <c r="B1020" s="27" t="s">
        <v>1641</v>
      </c>
      <c r="C1020" s="9">
        <v>0</v>
      </c>
    </row>
    <row r="1021" customHeight="1" spans="1:3">
      <c r="A1021" s="27">
        <v>2140111</v>
      </c>
      <c r="B1021" s="27" t="s">
        <v>1642</v>
      </c>
      <c r="C1021" s="9">
        <v>0</v>
      </c>
    </row>
    <row r="1022" customHeight="1" spans="1:3">
      <c r="A1022" s="27">
        <v>2140112</v>
      </c>
      <c r="B1022" s="27" t="s">
        <v>1643</v>
      </c>
      <c r="C1022" s="9">
        <v>3</v>
      </c>
    </row>
    <row r="1023" customHeight="1" spans="1:3">
      <c r="A1023" s="27">
        <v>2140113</v>
      </c>
      <c r="B1023" s="27" t="s">
        <v>1644</v>
      </c>
      <c r="C1023" s="9">
        <v>0</v>
      </c>
    </row>
    <row r="1024" customHeight="1" spans="1:3">
      <c r="A1024" s="27">
        <v>2140114</v>
      </c>
      <c r="B1024" s="27" t="s">
        <v>1645</v>
      </c>
      <c r="C1024" s="9">
        <v>0</v>
      </c>
    </row>
    <row r="1025" customHeight="1" spans="1:3">
      <c r="A1025" s="27">
        <v>2140122</v>
      </c>
      <c r="B1025" s="27" t="s">
        <v>1646</v>
      </c>
      <c r="C1025" s="9">
        <v>0</v>
      </c>
    </row>
    <row r="1026" customHeight="1" spans="1:3">
      <c r="A1026" s="27">
        <v>2140123</v>
      </c>
      <c r="B1026" s="27" t="s">
        <v>1647</v>
      </c>
      <c r="C1026" s="9">
        <v>0</v>
      </c>
    </row>
    <row r="1027" customHeight="1" spans="1:3">
      <c r="A1027" s="27">
        <v>2140124</v>
      </c>
      <c r="B1027" s="27" t="s">
        <v>1648</v>
      </c>
      <c r="C1027" s="9">
        <v>0</v>
      </c>
    </row>
    <row r="1028" customHeight="1" spans="1:3">
      <c r="A1028" s="27">
        <v>2140125</v>
      </c>
      <c r="B1028" s="27" t="s">
        <v>1649</v>
      </c>
      <c r="C1028" s="9">
        <v>0</v>
      </c>
    </row>
    <row r="1029" customHeight="1" spans="1:3">
      <c r="A1029" s="27">
        <v>2140126</v>
      </c>
      <c r="B1029" s="27" t="s">
        <v>1650</v>
      </c>
      <c r="C1029" s="9">
        <v>0</v>
      </c>
    </row>
    <row r="1030" customHeight="1" spans="1:3">
      <c r="A1030" s="27">
        <v>2140127</v>
      </c>
      <c r="B1030" s="27" t="s">
        <v>1651</v>
      </c>
      <c r="C1030" s="9">
        <v>0</v>
      </c>
    </row>
    <row r="1031" customHeight="1" spans="1:3">
      <c r="A1031" s="27">
        <v>2140128</v>
      </c>
      <c r="B1031" s="27" t="s">
        <v>1652</v>
      </c>
      <c r="C1031" s="9">
        <v>0</v>
      </c>
    </row>
    <row r="1032" customHeight="1" spans="1:3">
      <c r="A1032" s="27">
        <v>2140129</v>
      </c>
      <c r="B1032" s="27" t="s">
        <v>1653</v>
      </c>
      <c r="C1032" s="9">
        <v>0</v>
      </c>
    </row>
    <row r="1033" customHeight="1" spans="1:3">
      <c r="A1033" s="27">
        <v>2140130</v>
      </c>
      <c r="B1033" s="27" t="s">
        <v>1654</v>
      </c>
      <c r="C1033" s="9">
        <v>0</v>
      </c>
    </row>
    <row r="1034" customHeight="1" spans="1:3">
      <c r="A1034" s="27">
        <v>2140131</v>
      </c>
      <c r="B1034" s="27" t="s">
        <v>1655</v>
      </c>
      <c r="C1034" s="9">
        <v>0</v>
      </c>
    </row>
    <row r="1035" customHeight="1" spans="1:3">
      <c r="A1035" s="27">
        <v>2140133</v>
      </c>
      <c r="B1035" s="27" t="s">
        <v>1656</v>
      </c>
      <c r="C1035" s="9">
        <v>0</v>
      </c>
    </row>
    <row r="1036" customHeight="1" spans="1:3">
      <c r="A1036" s="27">
        <v>2140136</v>
      </c>
      <c r="B1036" s="27" t="s">
        <v>1657</v>
      </c>
      <c r="C1036" s="9">
        <v>0</v>
      </c>
    </row>
    <row r="1037" customHeight="1" spans="1:3">
      <c r="A1037" s="27">
        <v>2140138</v>
      </c>
      <c r="B1037" s="27" t="s">
        <v>1658</v>
      </c>
      <c r="C1037" s="9">
        <v>0</v>
      </c>
    </row>
    <row r="1038" customHeight="1" spans="1:3">
      <c r="A1038" s="27">
        <v>2140139</v>
      </c>
      <c r="B1038" s="27" t="s">
        <v>1659</v>
      </c>
      <c r="C1038" s="9">
        <v>0</v>
      </c>
    </row>
    <row r="1039" customHeight="1" spans="1:3">
      <c r="A1039" s="27">
        <v>2140199</v>
      </c>
      <c r="B1039" s="27" t="s">
        <v>1660</v>
      </c>
      <c r="C1039" s="9">
        <v>0</v>
      </c>
    </row>
    <row r="1040" customHeight="1" spans="1:3">
      <c r="A1040" s="27">
        <v>21402</v>
      </c>
      <c r="B1040" s="46" t="s">
        <v>1661</v>
      </c>
      <c r="C1040" s="12">
        <f>SUM(C1041:C1049)</f>
        <v>0</v>
      </c>
    </row>
    <row r="1041" customHeight="1" spans="1:3">
      <c r="A1041" s="27">
        <v>2140201</v>
      </c>
      <c r="B1041" s="27" t="s">
        <v>853</v>
      </c>
      <c r="C1041" s="9">
        <v>0</v>
      </c>
    </row>
    <row r="1042" customHeight="1" spans="1:3">
      <c r="A1042" s="27">
        <v>2140202</v>
      </c>
      <c r="B1042" s="27" t="s">
        <v>854</v>
      </c>
      <c r="C1042" s="9">
        <v>0</v>
      </c>
    </row>
    <row r="1043" customHeight="1" spans="1:3">
      <c r="A1043" s="27">
        <v>2140203</v>
      </c>
      <c r="B1043" s="27" t="s">
        <v>855</v>
      </c>
      <c r="C1043" s="9">
        <v>0</v>
      </c>
    </row>
    <row r="1044" customHeight="1" spans="1:3">
      <c r="A1044" s="27">
        <v>2140204</v>
      </c>
      <c r="B1044" s="27" t="s">
        <v>1662</v>
      </c>
      <c r="C1044" s="9">
        <v>0</v>
      </c>
    </row>
    <row r="1045" customHeight="1" spans="1:3">
      <c r="A1045" s="27">
        <v>2140205</v>
      </c>
      <c r="B1045" s="27" t="s">
        <v>1663</v>
      </c>
      <c r="C1045" s="9">
        <v>0</v>
      </c>
    </row>
    <row r="1046" customHeight="1" spans="1:3">
      <c r="A1046" s="27">
        <v>2140206</v>
      </c>
      <c r="B1046" s="27" t="s">
        <v>1664</v>
      </c>
      <c r="C1046" s="9">
        <v>0</v>
      </c>
    </row>
    <row r="1047" customHeight="1" spans="1:3">
      <c r="A1047" s="27">
        <v>2140207</v>
      </c>
      <c r="B1047" s="27" t="s">
        <v>1665</v>
      </c>
      <c r="C1047" s="9">
        <v>0</v>
      </c>
    </row>
    <row r="1048" customHeight="1" spans="1:3">
      <c r="A1048" s="27">
        <v>2140208</v>
      </c>
      <c r="B1048" s="27" t="s">
        <v>1666</v>
      </c>
      <c r="C1048" s="9">
        <v>0</v>
      </c>
    </row>
    <row r="1049" customHeight="1" spans="1:3">
      <c r="A1049" s="27">
        <v>2140299</v>
      </c>
      <c r="B1049" s="27" t="s">
        <v>1667</v>
      </c>
      <c r="C1049" s="9">
        <v>0</v>
      </c>
    </row>
    <row r="1050" customHeight="1" spans="1:3">
      <c r="A1050" s="27">
        <v>21403</v>
      </c>
      <c r="B1050" s="46" t="s">
        <v>1668</v>
      </c>
      <c r="C1050" s="12">
        <f>SUM(C1051:C1059)</f>
        <v>0</v>
      </c>
    </row>
    <row r="1051" customHeight="1" spans="1:3">
      <c r="A1051" s="27">
        <v>2140301</v>
      </c>
      <c r="B1051" s="27" t="s">
        <v>853</v>
      </c>
      <c r="C1051" s="9">
        <v>0</v>
      </c>
    </row>
    <row r="1052" customHeight="1" spans="1:3">
      <c r="A1052" s="27">
        <v>2140302</v>
      </c>
      <c r="B1052" s="27" t="s">
        <v>854</v>
      </c>
      <c r="C1052" s="9">
        <v>0</v>
      </c>
    </row>
    <row r="1053" customHeight="1" spans="1:3">
      <c r="A1053" s="27">
        <v>2140303</v>
      </c>
      <c r="B1053" s="27" t="s">
        <v>855</v>
      </c>
      <c r="C1053" s="9">
        <v>0</v>
      </c>
    </row>
    <row r="1054" customHeight="1" spans="1:3">
      <c r="A1054" s="27">
        <v>2140304</v>
      </c>
      <c r="B1054" s="27" t="s">
        <v>1669</v>
      </c>
      <c r="C1054" s="9">
        <v>0</v>
      </c>
    </row>
    <row r="1055" customHeight="1" spans="1:3">
      <c r="A1055" s="27">
        <v>2140305</v>
      </c>
      <c r="B1055" s="27" t="s">
        <v>1670</v>
      </c>
      <c r="C1055" s="9">
        <v>0</v>
      </c>
    </row>
    <row r="1056" customHeight="1" spans="1:3">
      <c r="A1056" s="27">
        <v>2140306</v>
      </c>
      <c r="B1056" s="27" t="s">
        <v>1671</v>
      </c>
      <c r="C1056" s="9">
        <v>0</v>
      </c>
    </row>
    <row r="1057" customHeight="1" spans="1:3">
      <c r="A1057" s="27">
        <v>2140307</v>
      </c>
      <c r="B1057" s="27" t="s">
        <v>1672</v>
      </c>
      <c r="C1057" s="9">
        <v>0</v>
      </c>
    </row>
    <row r="1058" customHeight="1" spans="1:3">
      <c r="A1058" s="27">
        <v>2140308</v>
      </c>
      <c r="B1058" s="27" t="s">
        <v>1673</v>
      </c>
      <c r="C1058" s="9">
        <v>0</v>
      </c>
    </row>
    <row r="1059" customHeight="1" spans="1:3">
      <c r="A1059" s="27">
        <v>2140399</v>
      </c>
      <c r="B1059" s="27" t="s">
        <v>1674</v>
      </c>
      <c r="C1059" s="9">
        <v>0</v>
      </c>
    </row>
    <row r="1060" customHeight="1" spans="1:3">
      <c r="A1060" s="27">
        <v>21404</v>
      </c>
      <c r="B1060" s="46" t="s">
        <v>1675</v>
      </c>
      <c r="C1060" s="12">
        <f>SUM(C1061:C1064)</f>
        <v>73</v>
      </c>
    </row>
    <row r="1061" customHeight="1" spans="1:3">
      <c r="A1061" s="27">
        <v>2140401</v>
      </c>
      <c r="B1061" s="27" t="s">
        <v>1676</v>
      </c>
      <c r="C1061" s="9">
        <v>0</v>
      </c>
    </row>
    <row r="1062" customHeight="1" spans="1:3">
      <c r="A1062" s="27">
        <v>2140402</v>
      </c>
      <c r="B1062" s="27" t="s">
        <v>1677</v>
      </c>
      <c r="C1062" s="9">
        <v>0</v>
      </c>
    </row>
    <row r="1063" customHeight="1" spans="1:3">
      <c r="A1063" s="27">
        <v>2140403</v>
      </c>
      <c r="B1063" s="27" t="s">
        <v>1678</v>
      </c>
      <c r="C1063" s="9">
        <v>0</v>
      </c>
    </row>
    <row r="1064" customHeight="1" spans="1:3">
      <c r="A1064" s="27">
        <v>2140499</v>
      </c>
      <c r="B1064" s="27" t="s">
        <v>1679</v>
      </c>
      <c r="C1064" s="9">
        <v>73</v>
      </c>
    </row>
    <row r="1065" customHeight="1" spans="1:3">
      <c r="A1065" s="27">
        <v>21405</v>
      </c>
      <c r="B1065" s="46" t="s">
        <v>1680</v>
      </c>
      <c r="C1065" s="12">
        <f>SUM(C1066:C1071)</f>
        <v>0</v>
      </c>
    </row>
    <row r="1066" customHeight="1" spans="1:3">
      <c r="A1066" s="27">
        <v>2140501</v>
      </c>
      <c r="B1066" s="27" t="s">
        <v>853</v>
      </c>
      <c r="C1066" s="9">
        <v>0</v>
      </c>
    </row>
    <row r="1067" customHeight="1" spans="1:3">
      <c r="A1067" s="27">
        <v>2140502</v>
      </c>
      <c r="B1067" s="27" t="s">
        <v>854</v>
      </c>
      <c r="C1067" s="9">
        <v>0</v>
      </c>
    </row>
    <row r="1068" customHeight="1" spans="1:3">
      <c r="A1068" s="27">
        <v>2140503</v>
      </c>
      <c r="B1068" s="27" t="s">
        <v>855</v>
      </c>
      <c r="C1068" s="9">
        <v>0</v>
      </c>
    </row>
    <row r="1069" customHeight="1" spans="1:3">
      <c r="A1069" s="27">
        <v>2140504</v>
      </c>
      <c r="B1069" s="27" t="s">
        <v>1666</v>
      </c>
      <c r="C1069" s="9">
        <v>0</v>
      </c>
    </row>
    <row r="1070" customHeight="1" spans="1:3">
      <c r="A1070" s="27">
        <v>2140505</v>
      </c>
      <c r="B1070" s="27" t="s">
        <v>1681</v>
      </c>
      <c r="C1070" s="9">
        <v>0</v>
      </c>
    </row>
    <row r="1071" customHeight="1" spans="1:3">
      <c r="A1071" s="27">
        <v>2140599</v>
      </c>
      <c r="B1071" s="27" t="s">
        <v>1682</v>
      </c>
      <c r="C1071" s="9">
        <v>0</v>
      </c>
    </row>
    <row r="1072" customHeight="1" spans="1:3">
      <c r="A1072" s="27">
        <v>21406</v>
      </c>
      <c r="B1072" s="46" t="s">
        <v>1683</v>
      </c>
      <c r="C1072" s="12">
        <f>SUM(C1073:C1076)</f>
        <v>72</v>
      </c>
    </row>
    <row r="1073" customHeight="1" spans="1:3">
      <c r="A1073" s="27">
        <v>2140601</v>
      </c>
      <c r="B1073" s="27" t="s">
        <v>1684</v>
      </c>
      <c r="C1073" s="9">
        <v>0</v>
      </c>
    </row>
    <row r="1074" customHeight="1" spans="1:3">
      <c r="A1074" s="27">
        <v>2140602</v>
      </c>
      <c r="B1074" s="27" t="s">
        <v>1685</v>
      </c>
      <c r="C1074" s="9">
        <v>23</v>
      </c>
    </row>
    <row r="1075" customHeight="1" spans="1:3">
      <c r="A1075" s="27">
        <v>2140603</v>
      </c>
      <c r="B1075" s="27" t="s">
        <v>1686</v>
      </c>
      <c r="C1075" s="9">
        <v>49</v>
      </c>
    </row>
    <row r="1076" customHeight="1" spans="1:3">
      <c r="A1076" s="27">
        <v>2140699</v>
      </c>
      <c r="B1076" s="27" t="s">
        <v>1687</v>
      </c>
      <c r="C1076" s="9">
        <v>0</v>
      </c>
    </row>
    <row r="1077" customHeight="1" spans="1:3">
      <c r="A1077" s="27">
        <v>21499</v>
      </c>
      <c r="B1077" s="46" t="s">
        <v>1688</v>
      </c>
      <c r="C1077" s="12">
        <f>SUM(C1078:C1079)</f>
        <v>0</v>
      </c>
    </row>
    <row r="1078" customHeight="1" spans="1:3">
      <c r="A1078" s="27">
        <v>2149901</v>
      </c>
      <c r="B1078" s="27" t="s">
        <v>1689</v>
      </c>
      <c r="C1078" s="9">
        <v>0</v>
      </c>
    </row>
    <row r="1079" customHeight="1" spans="1:3">
      <c r="A1079" s="27">
        <v>2149999</v>
      </c>
      <c r="B1079" s="27" t="s">
        <v>1690</v>
      </c>
      <c r="C1079" s="9">
        <v>0</v>
      </c>
    </row>
    <row r="1080" ht="17.25" customHeight="1" spans="1:3">
      <c r="A1080" s="27">
        <v>215</v>
      </c>
      <c r="B1080" s="46" t="s">
        <v>1691</v>
      </c>
      <c r="C1080" s="12">
        <f>SUM(C1081,C1091,C1107,C1112,C1126,C1135,C1142,C1149)</f>
        <v>3713</v>
      </c>
    </row>
    <row r="1081" customHeight="1" spans="1:3">
      <c r="A1081" s="27">
        <v>21501</v>
      </c>
      <c r="B1081" s="46" t="s">
        <v>1692</v>
      </c>
      <c r="C1081" s="12">
        <f>SUM(C1082:C1090)</f>
        <v>155</v>
      </c>
    </row>
    <row r="1082" customHeight="1" spans="1:3">
      <c r="A1082" s="27">
        <v>2150101</v>
      </c>
      <c r="B1082" s="27" t="s">
        <v>853</v>
      </c>
      <c r="C1082" s="9">
        <v>0</v>
      </c>
    </row>
    <row r="1083" customHeight="1" spans="1:3">
      <c r="A1083" s="27">
        <v>2150102</v>
      </c>
      <c r="B1083" s="27" t="s">
        <v>854</v>
      </c>
      <c r="C1083" s="9">
        <v>0</v>
      </c>
    </row>
    <row r="1084" customHeight="1" spans="1:3">
      <c r="A1084" s="27">
        <v>2150103</v>
      </c>
      <c r="B1084" s="27" t="s">
        <v>855</v>
      </c>
      <c r="C1084" s="9">
        <v>0</v>
      </c>
    </row>
    <row r="1085" customHeight="1" spans="1:3">
      <c r="A1085" s="27">
        <v>2150104</v>
      </c>
      <c r="B1085" s="27" t="s">
        <v>1693</v>
      </c>
      <c r="C1085" s="9">
        <v>0</v>
      </c>
    </row>
    <row r="1086" customHeight="1" spans="1:3">
      <c r="A1086" s="27">
        <v>2150105</v>
      </c>
      <c r="B1086" s="27" t="s">
        <v>1694</v>
      </c>
      <c r="C1086" s="9">
        <v>0</v>
      </c>
    </row>
    <row r="1087" customHeight="1" spans="1:3">
      <c r="A1087" s="27">
        <v>2150106</v>
      </c>
      <c r="B1087" s="27" t="s">
        <v>1695</v>
      </c>
      <c r="C1087" s="9">
        <v>0</v>
      </c>
    </row>
    <row r="1088" customHeight="1" spans="1:3">
      <c r="A1088" s="27">
        <v>2150107</v>
      </c>
      <c r="B1088" s="27" t="s">
        <v>1696</v>
      </c>
      <c r="C1088" s="9">
        <v>0</v>
      </c>
    </row>
    <row r="1089" customHeight="1" spans="1:3">
      <c r="A1089" s="27">
        <v>2150108</v>
      </c>
      <c r="B1089" s="27" t="s">
        <v>1697</v>
      </c>
      <c r="C1089" s="9">
        <v>0</v>
      </c>
    </row>
    <row r="1090" customHeight="1" spans="1:3">
      <c r="A1090" s="27">
        <v>2150199</v>
      </c>
      <c r="B1090" s="27" t="s">
        <v>1698</v>
      </c>
      <c r="C1090" s="9">
        <v>155</v>
      </c>
    </row>
    <row r="1091" customHeight="1" spans="1:3">
      <c r="A1091" s="27">
        <v>21502</v>
      </c>
      <c r="B1091" s="46" t="s">
        <v>1699</v>
      </c>
      <c r="C1091" s="12">
        <f>SUM(C1092:C1106)</f>
        <v>0</v>
      </c>
    </row>
    <row r="1092" customHeight="1" spans="1:3">
      <c r="A1092" s="27">
        <v>2150201</v>
      </c>
      <c r="B1092" s="27" t="s">
        <v>853</v>
      </c>
      <c r="C1092" s="9">
        <v>0</v>
      </c>
    </row>
    <row r="1093" customHeight="1" spans="1:3">
      <c r="A1093" s="27">
        <v>2150202</v>
      </c>
      <c r="B1093" s="27" t="s">
        <v>854</v>
      </c>
      <c r="C1093" s="9">
        <v>0</v>
      </c>
    </row>
    <row r="1094" customHeight="1" spans="1:3">
      <c r="A1094" s="27">
        <v>2150203</v>
      </c>
      <c r="B1094" s="27" t="s">
        <v>855</v>
      </c>
      <c r="C1094" s="9">
        <v>0</v>
      </c>
    </row>
    <row r="1095" customHeight="1" spans="1:3">
      <c r="A1095" s="27">
        <v>2150204</v>
      </c>
      <c r="B1095" s="27" t="s">
        <v>1700</v>
      </c>
      <c r="C1095" s="9">
        <v>0</v>
      </c>
    </row>
    <row r="1096" customHeight="1" spans="1:3">
      <c r="A1096" s="27">
        <v>2150205</v>
      </c>
      <c r="B1096" s="27" t="s">
        <v>1701</v>
      </c>
      <c r="C1096" s="9">
        <v>0</v>
      </c>
    </row>
    <row r="1097" customHeight="1" spans="1:3">
      <c r="A1097" s="27">
        <v>2150206</v>
      </c>
      <c r="B1097" s="27" t="s">
        <v>1702</v>
      </c>
      <c r="C1097" s="9">
        <v>0</v>
      </c>
    </row>
    <row r="1098" customHeight="1" spans="1:3">
      <c r="A1098" s="27">
        <v>2150207</v>
      </c>
      <c r="B1098" s="27" t="s">
        <v>1703</v>
      </c>
      <c r="C1098" s="9">
        <v>0</v>
      </c>
    </row>
    <row r="1099" customHeight="1" spans="1:3">
      <c r="A1099" s="27">
        <v>2150208</v>
      </c>
      <c r="B1099" s="27" t="s">
        <v>1704</v>
      </c>
      <c r="C1099" s="9">
        <v>0</v>
      </c>
    </row>
    <row r="1100" customHeight="1" spans="1:3">
      <c r="A1100" s="27">
        <v>2150209</v>
      </c>
      <c r="B1100" s="27" t="s">
        <v>1705</v>
      </c>
      <c r="C1100" s="9">
        <v>0</v>
      </c>
    </row>
    <row r="1101" customHeight="1" spans="1:3">
      <c r="A1101" s="27">
        <v>2150210</v>
      </c>
      <c r="B1101" s="27" t="s">
        <v>1706</v>
      </c>
      <c r="C1101" s="9">
        <v>0</v>
      </c>
    </row>
    <row r="1102" customHeight="1" spans="1:3">
      <c r="A1102" s="27">
        <v>2150212</v>
      </c>
      <c r="B1102" s="27" t="s">
        <v>1707</v>
      </c>
      <c r="C1102" s="9">
        <v>0</v>
      </c>
    </row>
    <row r="1103" customHeight="1" spans="1:3">
      <c r="A1103" s="27">
        <v>2150213</v>
      </c>
      <c r="B1103" s="27" t="s">
        <v>1708</v>
      </c>
      <c r="C1103" s="9">
        <v>0</v>
      </c>
    </row>
    <row r="1104" customHeight="1" spans="1:3">
      <c r="A1104" s="27">
        <v>2150214</v>
      </c>
      <c r="B1104" s="27" t="s">
        <v>1709</v>
      </c>
      <c r="C1104" s="9">
        <v>0</v>
      </c>
    </row>
    <row r="1105" customHeight="1" spans="1:3">
      <c r="A1105" s="27">
        <v>2150215</v>
      </c>
      <c r="B1105" s="27" t="s">
        <v>1710</v>
      </c>
      <c r="C1105" s="9">
        <v>0</v>
      </c>
    </row>
    <row r="1106" customHeight="1" spans="1:3">
      <c r="A1106" s="27">
        <v>2150299</v>
      </c>
      <c r="B1106" s="27" t="s">
        <v>1711</v>
      </c>
      <c r="C1106" s="9">
        <v>0</v>
      </c>
    </row>
    <row r="1107" customHeight="1" spans="1:3">
      <c r="A1107" s="27">
        <v>21503</v>
      </c>
      <c r="B1107" s="46" t="s">
        <v>1712</v>
      </c>
      <c r="C1107" s="12">
        <f>SUM(C1108:C1111)</f>
        <v>0</v>
      </c>
    </row>
    <row r="1108" customHeight="1" spans="1:3">
      <c r="A1108" s="27">
        <v>2150301</v>
      </c>
      <c r="B1108" s="27" t="s">
        <v>853</v>
      </c>
      <c r="C1108" s="9">
        <v>0</v>
      </c>
    </row>
    <row r="1109" customHeight="1" spans="1:3">
      <c r="A1109" s="27">
        <v>2150302</v>
      </c>
      <c r="B1109" s="27" t="s">
        <v>854</v>
      </c>
      <c r="C1109" s="9">
        <v>0</v>
      </c>
    </row>
    <row r="1110" customHeight="1" spans="1:3">
      <c r="A1110" s="27">
        <v>2150303</v>
      </c>
      <c r="B1110" s="27" t="s">
        <v>855</v>
      </c>
      <c r="C1110" s="9">
        <v>0</v>
      </c>
    </row>
    <row r="1111" customHeight="1" spans="1:3">
      <c r="A1111" s="27">
        <v>2150399</v>
      </c>
      <c r="B1111" s="27" t="s">
        <v>1713</v>
      </c>
      <c r="C1111" s="9">
        <v>0</v>
      </c>
    </row>
    <row r="1112" customHeight="1" spans="1:3">
      <c r="A1112" s="27">
        <v>21505</v>
      </c>
      <c r="B1112" s="46" t="s">
        <v>1714</v>
      </c>
      <c r="C1112" s="12">
        <f>SUM(C1113:C1125)</f>
        <v>260</v>
      </c>
    </row>
    <row r="1113" customHeight="1" spans="1:3">
      <c r="A1113" s="27">
        <v>2150501</v>
      </c>
      <c r="B1113" s="27" t="s">
        <v>853</v>
      </c>
      <c r="C1113" s="9">
        <v>32</v>
      </c>
    </row>
    <row r="1114" customHeight="1" spans="1:3">
      <c r="A1114" s="27">
        <v>2150502</v>
      </c>
      <c r="B1114" s="27" t="s">
        <v>854</v>
      </c>
      <c r="C1114" s="9">
        <v>0</v>
      </c>
    </row>
    <row r="1115" customHeight="1" spans="1:3">
      <c r="A1115" s="27">
        <v>2150503</v>
      </c>
      <c r="B1115" s="27" t="s">
        <v>855</v>
      </c>
      <c r="C1115" s="9">
        <v>0</v>
      </c>
    </row>
    <row r="1116" customHeight="1" spans="1:3">
      <c r="A1116" s="27">
        <v>2150505</v>
      </c>
      <c r="B1116" s="27" t="s">
        <v>1715</v>
      </c>
      <c r="C1116" s="9">
        <v>0</v>
      </c>
    </row>
    <row r="1117" customHeight="1" spans="1:3">
      <c r="A1117" s="27">
        <v>2150506</v>
      </c>
      <c r="B1117" s="27" t="s">
        <v>1716</v>
      </c>
      <c r="C1117" s="9">
        <v>0</v>
      </c>
    </row>
    <row r="1118" customHeight="1" spans="1:3">
      <c r="A1118" s="27">
        <v>2150507</v>
      </c>
      <c r="B1118" s="27" t="s">
        <v>1717</v>
      </c>
      <c r="C1118" s="9">
        <v>0</v>
      </c>
    </row>
    <row r="1119" customHeight="1" spans="1:3">
      <c r="A1119" s="27">
        <v>2150508</v>
      </c>
      <c r="B1119" s="27" t="s">
        <v>1718</v>
      </c>
      <c r="C1119" s="9">
        <v>0</v>
      </c>
    </row>
    <row r="1120" customHeight="1" spans="1:3">
      <c r="A1120" s="27">
        <v>2150509</v>
      </c>
      <c r="B1120" s="27" t="s">
        <v>1719</v>
      </c>
      <c r="C1120" s="9">
        <v>0</v>
      </c>
    </row>
    <row r="1121" customHeight="1" spans="1:3">
      <c r="A1121" s="27">
        <v>2150510</v>
      </c>
      <c r="B1121" s="27" t="s">
        <v>1720</v>
      </c>
      <c r="C1121" s="9">
        <v>228</v>
      </c>
    </row>
    <row r="1122" customHeight="1" spans="1:3">
      <c r="A1122" s="27">
        <v>2150511</v>
      </c>
      <c r="B1122" s="27" t="s">
        <v>1721</v>
      </c>
      <c r="C1122" s="9">
        <v>0</v>
      </c>
    </row>
    <row r="1123" customHeight="1" spans="1:3">
      <c r="A1123" s="27">
        <v>2150513</v>
      </c>
      <c r="B1123" s="27" t="s">
        <v>1666</v>
      </c>
      <c r="C1123" s="9">
        <v>0</v>
      </c>
    </row>
    <row r="1124" customHeight="1" spans="1:3">
      <c r="A1124" s="27">
        <v>2150515</v>
      </c>
      <c r="B1124" s="27" t="s">
        <v>1722</v>
      </c>
      <c r="C1124" s="9">
        <v>0</v>
      </c>
    </row>
    <row r="1125" customHeight="1" spans="1:3">
      <c r="A1125" s="27">
        <v>2150599</v>
      </c>
      <c r="B1125" s="27" t="s">
        <v>1723</v>
      </c>
      <c r="C1125" s="9">
        <v>0</v>
      </c>
    </row>
    <row r="1126" customHeight="1" spans="1:3">
      <c r="A1126" s="27">
        <v>21506</v>
      </c>
      <c r="B1126" s="46" t="s">
        <v>1724</v>
      </c>
      <c r="C1126" s="12">
        <f>SUM(C1127:C1134)</f>
        <v>104</v>
      </c>
    </row>
    <row r="1127" customHeight="1" spans="1:3">
      <c r="A1127" s="27">
        <v>2150601</v>
      </c>
      <c r="B1127" s="27" t="s">
        <v>853</v>
      </c>
      <c r="C1127" s="9">
        <v>104</v>
      </c>
    </row>
    <row r="1128" customHeight="1" spans="1:3">
      <c r="A1128" s="27">
        <v>2150602</v>
      </c>
      <c r="B1128" s="27" t="s">
        <v>854</v>
      </c>
      <c r="C1128" s="9">
        <v>0</v>
      </c>
    </row>
    <row r="1129" customHeight="1" spans="1:3">
      <c r="A1129" s="27">
        <v>2150603</v>
      </c>
      <c r="B1129" s="27" t="s">
        <v>855</v>
      </c>
      <c r="C1129" s="9">
        <v>0</v>
      </c>
    </row>
    <row r="1130" customHeight="1" spans="1:3">
      <c r="A1130" s="27">
        <v>2150604</v>
      </c>
      <c r="B1130" s="27" t="s">
        <v>1725</v>
      </c>
      <c r="C1130" s="9">
        <v>0</v>
      </c>
    </row>
    <row r="1131" customHeight="1" spans="1:3">
      <c r="A1131" s="27">
        <v>2150605</v>
      </c>
      <c r="B1131" s="27" t="s">
        <v>1726</v>
      </c>
      <c r="C1131" s="9">
        <v>0</v>
      </c>
    </row>
    <row r="1132" customHeight="1" spans="1:3">
      <c r="A1132" s="27">
        <v>2150606</v>
      </c>
      <c r="B1132" s="27" t="s">
        <v>1727</v>
      </c>
      <c r="C1132" s="9">
        <v>0</v>
      </c>
    </row>
    <row r="1133" customHeight="1" spans="1:3">
      <c r="A1133" s="27">
        <v>2150607</v>
      </c>
      <c r="B1133" s="27" t="s">
        <v>1728</v>
      </c>
      <c r="C1133" s="9">
        <v>0</v>
      </c>
    </row>
    <row r="1134" customHeight="1" spans="1:3">
      <c r="A1134" s="27">
        <v>2150699</v>
      </c>
      <c r="B1134" s="27" t="s">
        <v>1729</v>
      </c>
      <c r="C1134" s="9">
        <v>0</v>
      </c>
    </row>
    <row r="1135" customHeight="1" spans="1:3">
      <c r="A1135" s="27">
        <v>21507</v>
      </c>
      <c r="B1135" s="46" t="s">
        <v>1730</v>
      </c>
      <c r="C1135" s="12">
        <f>SUM(C1136:C1141)</f>
        <v>94</v>
      </c>
    </row>
    <row r="1136" customHeight="1" spans="1:3">
      <c r="A1136" s="27">
        <v>2150701</v>
      </c>
      <c r="B1136" s="27" t="s">
        <v>853</v>
      </c>
      <c r="C1136" s="9">
        <v>94</v>
      </c>
    </row>
    <row r="1137" customHeight="1" spans="1:3">
      <c r="A1137" s="27">
        <v>2150702</v>
      </c>
      <c r="B1137" s="27" t="s">
        <v>854</v>
      </c>
      <c r="C1137" s="9">
        <v>0</v>
      </c>
    </row>
    <row r="1138" customHeight="1" spans="1:3">
      <c r="A1138" s="27">
        <v>2150703</v>
      </c>
      <c r="B1138" s="27" t="s">
        <v>855</v>
      </c>
      <c r="C1138" s="9">
        <v>0</v>
      </c>
    </row>
    <row r="1139" customHeight="1" spans="1:3">
      <c r="A1139" s="27">
        <v>2150704</v>
      </c>
      <c r="B1139" s="27" t="s">
        <v>1731</v>
      </c>
      <c r="C1139" s="9">
        <v>0</v>
      </c>
    </row>
    <row r="1140" customHeight="1" spans="1:3">
      <c r="A1140" s="27">
        <v>2150705</v>
      </c>
      <c r="B1140" s="27" t="s">
        <v>1732</v>
      </c>
      <c r="C1140" s="9">
        <v>0</v>
      </c>
    </row>
    <row r="1141" customHeight="1" spans="1:3">
      <c r="A1141" s="27">
        <v>2150799</v>
      </c>
      <c r="B1141" s="27" t="s">
        <v>1733</v>
      </c>
      <c r="C1141" s="9">
        <v>0</v>
      </c>
    </row>
    <row r="1142" customHeight="1" spans="1:3">
      <c r="A1142" s="27">
        <v>21508</v>
      </c>
      <c r="B1142" s="46" t="s">
        <v>1734</v>
      </c>
      <c r="C1142" s="12">
        <f>SUM(C1143:C1148)</f>
        <v>3100</v>
      </c>
    </row>
    <row r="1143" customHeight="1" spans="1:3">
      <c r="A1143" s="27">
        <v>2150801</v>
      </c>
      <c r="B1143" s="27" t="s">
        <v>853</v>
      </c>
      <c r="C1143" s="9">
        <v>0</v>
      </c>
    </row>
    <row r="1144" customHeight="1" spans="1:3">
      <c r="A1144" s="27">
        <v>2150802</v>
      </c>
      <c r="B1144" s="27" t="s">
        <v>854</v>
      </c>
      <c r="C1144" s="9">
        <v>0</v>
      </c>
    </row>
    <row r="1145" customHeight="1" spans="1:3">
      <c r="A1145" s="27">
        <v>2150803</v>
      </c>
      <c r="B1145" s="27" t="s">
        <v>855</v>
      </c>
      <c r="C1145" s="9">
        <v>2</v>
      </c>
    </row>
    <row r="1146" customHeight="1" spans="1:3">
      <c r="A1146" s="27">
        <v>2150804</v>
      </c>
      <c r="B1146" s="27" t="s">
        <v>1735</v>
      </c>
      <c r="C1146" s="9">
        <v>0</v>
      </c>
    </row>
    <row r="1147" customHeight="1" spans="1:3">
      <c r="A1147" s="27">
        <v>2150805</v>
      </c>
      <c r="B1147" s="27" t="s">
        <v>1736</v>
      </c>
      <c r="C1147" s="9">
        <v>3011</v>
      </c>
    </row>
    <row r="1148" customHeight="1" spans="1:3">
      <c r="A1148" s="27">
        <v>2150899</v>
      </c>
      <c r="B1148" s="27" t="s">
        <v>1737</v>
      </c>
      <c r="C1148" s="9">
        <v>87</v>
      </c>
    </row>
    <row r="1149" customHeight="1" spans="1:3">
      <c r="A1149" s="27">
        <v>21599</v>
      </c>
      <c r="B1149" s="46" t="s">
        <v>1738</v>
      </c>
      <c r="C1149" s="12">
        <f>SUM(C1150:C1155)</f>
        <v>0</v>
      </c>
    </row>
    <row r="1150" customHeight="1" spans="1:3">
      <c r="A1150" s="27">
        <v>2159901</v>
      </c>
      <c r="B1150" s="27" t="s">
        <v>1739</v>
      </c>
      <c r="C1150" s="9">
        <v>0</v>
      </c>
    </row>
    <row r="1151" customHeight="1" spans="1:3">
      <c r="A1151" s="27">
        <v>2159902</v>
      </c>
      <c r="B1151" s="27" t="s">
        <v>1740</v>
      </c>
      <c r="C1151" s="9">
        <v>0</v>
      </c>
    </row>
    <row r="1152" customHeight="1" spans="1:3">
      <c r="A1152" s="27">
        <v>2159904</v>
      </c>
      <c r="B1152" s="27" t="s">
        <v>1741</v>
      </c>
      <c r="C1152" s="9">
        <v>0</v>
      </c>
    </row>
    <row r="1153" customHeight="1" spans="1:3">
      <c r="A1153" s="27">
        <v>2159905</v>
      </c>
      <c r="B1153" s="27" t="s">
        <v>1742</v>
      </c>
      <c r="C1153" s="9">
        <v>0</v>
      </c>
    </row>
    <row r="1154" customHeight="1" spans="1:3">
      <c r="A1154" s="27">
        <v>2159906</v>
      </c>
      <c r="B1154" s="27" t="s">
        <v>1743</v>
      </c>
      <c r="C1154" s="9">
        <v>0</v>
      </c>
    </row>
    <row r="1155" customHeight="1" spans="1:3">
      <c r="A1155" s="27">
        <v>2159999</v>
      </c>
      <c r="B1155" s="27" t="s">
        <v>1744</v>
      </c>
      <c r="C1155" s="9">
        <v>0</v>
      </c>
    </row>
    <row r="1156" customHeight="1" spans="1:3">
      <c r="A1156" s="27">
        <v>216</v>
      </c>
      <c r="B1156" s="46" t="s">
        <v>1745</v>
      </c>
      <c r="C1156" s="12">
        <f>SUM(C1157,C1167,C1174,C1180)</f>
        <v>202</v>
      </c>
    </row>
    <row r="1157" customHeight="1" spans="1:3">
      <c r="A1157" s="27">
        <v>21602</v>
      </c>
      <c r="B1157" s="46" t="s">
        <v>1746</v>
      </c>
      <c r="C1157" s="12">
        <f>SUM(C1158:C1166)</f>
        <v>18</v>
      </c>
    </row>
    <row r="1158" customHeight="1" spans="1:3">
      <c r="A1158" s="27">
        <v>2160201</v>
      </c>
      <c r="B1158" s="27" t="s">
        <v>853</v>
      </c>
      <c r="C1158" s="9">
        <v>0</v>
      </c>
    </row>
    <row r="1159" customHeight="1" spans="1:3">
      <c r="A1159" s="27">
        <v>2160202</v>
      </c>
      <c r="B1159" s="27" t="s">
        <v>854</v>
      </c>
      <c r="C1159" s="9">
        <v>0</v>
      </c>
    </row>
    <row r="1160" customHeight="1" spans="1:3">
      <c r="A1160" s="27">
        <v>2160203</v>
      </c>
      <c r="B1160" s="27" t="s">
        <v>855</v>
      </c>
      <c r="C1160" s="9">
        <v>0</v>
      </c>
    </row>
    <row r="1161" customHeight="1" spans="1:3">
      <c r="A1161" s="27">
        <v>2160216</v>
      </c>
      <c r="B1161" s="27" t="s">
        <v>1747</v>
      </c>
      <c r="C1161" s="9">
        <v>0</v>
      </c>
    </row>
    <row r="1162" customHeight="1" spans="1:3">
      <c r="A1162" s="27">
        <v>2160217</v>
      </c>
      <c r="B1162" s="27" t="s">
        <v>1748</v>
      </c>
      <c r="C1162" s="9">
        <v>0</v>
      </c>
    </row>
    <row r="1163" customHeight="1" spans="1:3">
      <c r="A1163" s="27">
        <v>2160218</v>
      </c>
      <c r="B1163" s="27" t="s">
        <v>1749</v>
      </c>
      <c r="C1163" s="9">
        <v>0</v>
      </c>
    </row>
    <row r="1164" customHeight="1" spans="1:3">
      <c r="A1164" s="27">
        <v>2160219</v>
      </c>
      <c r="B1164" s="27" t="s">
        <v>1750</v>
      </c>
      <c r="C1164" s="9">
        <v>0</v>
      </c>
    </row>
    <row r="1165" customHeight="1" spans="1:3">
      <c r="A1165" s="27">
        <v>2160250</v>
      </c>
      <c r="B1165" s="27" t="s">
        <v>862</v>
      </c>
      <c r="C1165" s="9">
        <v>18</v>
      </c>
    </row>
    <row r="1166" customHeight="1" spans="1:3">
      <c r="A1166" s="27">
        <v>2160299</v>
      </c>
      <c r="B1166" s="27" t="s">
        <v>1751</v>
      </c>
      <c r="C1166" s="9">
        <v>0</v>
      </c>
    </row>
    <row r="1167" customHeight="1" spans="1:3">
      <c r="A1167" s="27">
        <v>21605</v>
      </c>
      <c r="B1167" s="46" t="s">
        <v>1752</v>
      </c>
      <c r="C1167" s="12">
        <f>SUM(C1168:C1173)</f>
        <v>0</v>
      </c>
    </row>
    <row r="1168" customHeight="1" spans="1:3">
      <c r="A1168" s="27">
        <v>2160501</v>
      </c>
      <c r="B1168" s="27" t="s">
        <v>853</v>
      </c>
      <c r="C1168" s="9">
        <v>0</v>
      </c>
    </row>
    <row r="1169" customHeight="1" spans="1:3">
      <c r="A1169" s="27">
        <v>2160502</v>
      </c>
      <c r="B1169" s="27" t="s">
        <v>854</v>
      </c>
      <c r="C1169" s="9">
        <v>0</v>
      </c>
    </row>
    <row r="1170" customHeight="1" spans="1:3">
      <c r="A1170" s="27">
        <v>2160503</v>
      </c>
      <c r="B1170" s="27" t="s">
        <v>855</v>
      </c>
      <c r="C1170" s="9">
        <v>0</v>
      </c>
    </row>
    <row r="1171" customHeight="1" spans="1:3">
      <c r="A1171" s="27">
        <v>2160504</v>
      </c>
      <c r="B1171" s="27" t="s">
        <v>1753</v>
      </c>
      <c r="C1171" s="9">
        <v>0</v>
      </c>
    </row>
    <row r="1172" customHeight="1" spans="1:3">
      <c r="A1172" s="27">
        <v>2160505</v>
      </c>
      <c r="B1172" s="27" t="s">
        <v>1754</v>
      </c>
      <c r="C1172" s="9">
        <v>0</v>
      </c>
    </row>
    <row r="1173" customHeight="1" spans="1:3">
      <c r="A1173" s="27">
        <v>2160599</v>
      </c>
      <c r="B1173" s="27" t="s">
        <v>1755</v>
      </c>
      <c r="C1173" s="9">
        <v>0</v>
      </c>
    </row>
    <row r="1174" customHeight="1" spans="1:3">
      <c r="A1174" s="27">
        <v>21606</v>
      </c>
      <c r="B1174" s="46" t="s">
        <v>1756</v>
      </c>
      <c r="C1174" s="12">
        <f>SUM(C1175:C1179)</f>
        <v>184</v>
      </c>
    </row>
    <row r="1175" customHeight="1" spans="1:3">
      <c r="A1175" s="27">
        <v>2160601</v>
      </c>
      <c r="B1175" s="27" t="s">
        <v>853</v>
      </c>
      <c r="C1175" s="9">
        <v>0</v>
      </c>
    </row>
    <row r="1176" customHeight="1" spans="1:3">
      <c r="A1176" s="27">
        <v>2160602</v>
      </c>
      <c r="B1176" s="27" t="s">
        <v>854</v>
      </c>
      <c r="C1176" s="9">
        <v>0</v>
      </c>
    </row>
    <row r="1177" customHeight="1" spans="1:3">
      <c r="A1177" s="27">
        <v>2160603</v>
      </c>
      <c r="B1177" s="27" t="s">
        <v>855</v>
      </c>
      <c r="C1177" s="9">
        <v>0</v>
      </c>
    </row>
    <row r="1178" customHeight="1" spans="1:3">
      <c r="A1178" s="27">
        <v>2160607</v>
      </c>
      <c r="B1178" s="27" t="s">
        <v>1757</v>
      </c>
      <c r="C1178" s="9">
        <v>0</v>
      </c>
    </row>
    <row r="1179" customHeight="1" spans="1:3">
      <c r="A1179" s="27">
        <v>2160699</v>
      </c>
      <c r="B1179" s="27" t="s">
        <v>1758</v>
      </c>
      <c r="C1179" s="9">
        <v>184</v>
      </c>
    </row>
    <row r="1180" customHeight="1" spans="1:3">
      <c r="A1180" s="27">
        <v>21699</v>
      </c>
      <c r="B1180" s="46" t="s">
        <v>1759</v>
      </c>
      <c r="C1180" s="12">
        <f>SUM(C1181:C1182)</f>
        <v>0</v>
      </c>
    </row>
    <row r="1181" customHeight="1" spans="1:3">
      <c r="A1181" s="27">
        <v>2169901</v>
      </c>
      <c r="B1181" s="27" t="s">
        <v>1760</v>
      </c>
      <c r="C1181" s="9">
        <v>0</v>
      </c>
    </row>
    <row r="1182" customHeight="1" spans="1:3">
      <c r="A1182" s="27">
        <v>2169999</v>
      </c>
      <c r="B1182" s="27" t="s">
        <v>1761</v>
      </c>
      <c r="C1182" s="9">
        <v>0</v>
      </c>
    </row>
    <row r="1183" customHeight="1" spans="1:3">
      <c r="A1183" s="27">
        <v>217</v>
      </c>
      <c r="B1183" s="46" t="s">
        <v>1762</v>
      </c>
      <c r="C1183" s="12">
        <f>SUM(C1184,C1191,C1201,C1207,C1210)</f>
        <v>0</v>
      </c>
    </row>
    <row r="1184" customHeight="1" spans="1:3">
      <c r="A1184" s="27">
        <v>21701</v>
      </c>
      <c r="B1184" s="46" t="s">
        <v>1763</v>
      </c>
      <c r="C1184" s="12">
        <f>SUM(C1185:C1190)</f>
        <v>0</v>
      </c>
    </row>
    <row r="1185" customHeight="1" spans="1:3">
      <c r="A1185" s="27">
        <v>2170101</v>
      </c>
      <c r="B1185" s="27" t="s">
        <v>853</v>
      </c>
      <c r="C1185" s="9">
        <v>0</v>
      </c>
    </row>
    <row r="1186" customHeight="1" spans="1:3">
      <c r="A1186" s="27">
        <v>2170102</v>
      </c>
      <c r="B1186" s="27" t="s">
        <v>854</v>
      </c>
      <c r="C1186" s="9">
        <v>0</v>
      </c>
    </row>
    <row r="1187" customHeight="1" spans="1:3">
      <c r="A1187" s="27">
        <v>2170103</v>
      </c>
      <c r="B1187" s="27" t="s">
        <v>855</v>
      </c>
      <c r="C1187" s="9">
        <v>0</v>
      </c>
    </row>
    <row r="1188" customHeight="1" spans="1:3">
      <c r="A1188" s="27">
        <v>2170104</v>
      </c>
      <c r="B1188" s="27" t="s">
        <v>1764</v>
      </c>
      <c r="C1188" s="9">
        <v>0</v>
      </c>
    </row>
    <row r="1189" customHeight="1" spans="1:3">
      <c r="A1189" s="27">
        <v>2170150</v>
      </c>
      <c r="B1189" s="27" t="s">
        <v>862</v>
      </c>
      <c r="C1189" s="9">
        <v>0</v>
      </c>
    </row>
    <row r="1190" customHeight="1" spans="1:3">
      <c r="A1190" s="27">
        <v>2170199</v>
      </c>
      <c r="B1190" s="27" t="s">
        <v>1765</v>
      </c>
      <c r="C1190" s="9">
        <v>0</v>
      </c>
    </row>
    <row r="1191" customHeight="1" spans="1:3">
      <c r="A1191" s="27">
        <v>21702</v>
      </c>
      <c r="B1191" s="46" t="s">
        <v>1766</v>
      </c>
      <c r="C1191" s="12">
        <f>SUM(C1192:C1200)</f>
        <v>0</v>
      </c>
    </row>
    <row r="1192" customHeight="1" spans="1:3">
      <c r="A1192" s="27">
        <v>2170201</v>
      </c>
      <c r="B1192" s="27" t="s">
        <v>1767</v>
      </c>
      <c r="C1192" s="9">
        <v>0</v>
      </c>
    </row>
    <row r="1193" customHeight="1" spans="1:3">
      <c r="A1193" s="27">
        <v>2170202</v>
      </c>
      <c r="B1193" s="27" t="s">
        <v>1768</v>
      </c>
      <c r="C1193" s="9">
        <v>0</v>
      </c>
    </row>
    <row r="1194" customHeight="1" spans="1:3">
      <c r="A1194" s="27">
        <v>2170203</v>
      </c>
      <c r="B1194" s="27" t="s">
        <v>1769</v>
      </c>
      <c r="C1194" s="9">
        <v>0</v>
      </c>
    </row>
    <row r="1195" customHeight="1" spans="1:3">
      <c r="A1195" s="27">
        <v>2170204</v>
      </c>
      <c r="B1195" s="27" t="s">
        <v>1770</v>
      </c>
      <c r="C1195" s="9">
        <v>0</v>
      </c>
    </row>
    <row r="1196" customHeight="1" spans="1:3">
      <c r="A1196" s="27">
        <v>2170205</v>
      </c>
      <c r="B1196" s="27" t="s">
        <v>1771</v>
      </c>
      <c r="C1196" s="9">
        <v>0</v>
      </c>
    </row>
    <row r="1197" customHeight="1" spans="1:3">
      <c r="A1197" s="27">
        <v>2170206</v>
      </c>
      <c r="B1197" s="27" t="s">
        <v>1772</v>
      </c>
      <c r="C1197" s="9">
        <v>0</v>
      </c>
    </row>
    <row r="1198" customHeight="1" spans="1:3">
      <c r="A1198" s="27">
        <v>2170207</v>
      </c>
      <c r="B1198" s="27" t="s">
        <v>1773</v>
      </c>
      <c r="C1198" s="9">
        <v>0</v>
      </c>
    </row>
    <row r="1199" customHeight="1" spans="1:3">
      <c r="A1199" s="27">
        <v>2170208</v>
      </c>
      <c r="B1199" s="27" t="s">
        <v>1774</v>
      </c>
      <c r="C1199" s="9">
        <v>0</v>
      </c>
    </row>
    <row r="1200" customHeight="1" spans="1:3">
      <c r="A1200" s="27">
        <v>2170299</v>
      </c>
      <c r="B1200" s="27" t="s">
        <v>1775</v>
      </c>
      <c r="C1200" s="9">
        <v>0</v>
      </c>
    </row>
    <row r="1201" customHeight="1" spans="1:3">
      <c r="A1201" s="27">
        <v>21703</v>
      </c>
      <c r="B1201" s="46" t="s">
        <v>1776</v>
      </c>
      <c r="C1201" s="12">
        <f>SUM(C1202:C1206)</f>
        <v>0</v>
      </c>
    </row>
    <row r="1202" customHeight="1" spans="1:3">
      <c r="A1202" s="27">
        <v>2170301</v>
      </c>
      <c r="B1202" s="27" t="s">
        <v>1777</v>
      </c>
      <c r="C1202" s="9">
        <v>0</v>
      </c>
    </row>
    <row r="1203" customHeight="1" spans="1:3">
      <c r="A1203" s="27">
        <v>2170302</v>
      </c>
      <c r="B1203" s="27" t="s">
        <v>1778</v>
      </c>
      <c r="C1203" s="9">
        <v>0</v>
      </c>
    </row>
    <row r="1204" customHeight="1" spans="1:3">
      <c r="A1204" s="27">
        <v>2170303</v>
      </c>
      <c r="B1204" s="27" t="s">
        <v>1779</v>
      </c>
      <c r="C1204" s="9">
        <v>0</v>
      </c>
    </row>
    <row r="1205" customHeight="1" spans="1:3">
      <c r="A1205" s="27">
        <v>2170304</v>
      </c>
      <c r="B1205" s="27" t="s">
        <v>1780</v>
      </c>
      <c r="C1205" s="9">
        <v>0</v>
      </c>
    </row>
    <row r="1206" customHeight="1" spans="1:3">
      <c r="A1206" s="27">
        <v>2170399</v>
      </c>
      <c r="B1206" s="27" t="s">
        <v>1781</v>
      </c>
      <c r="C1206" s="9">
        <v>0</v>
      </c>
    </row>
    <row r="1207" customHeight="1" spans="1:3">
      <c r="A1207" s="27">
        <v>21704</v>
      </c>
      <c r="B1207" s="46" t="s">
        <v>1782</v>
      </c>
      <c r="C1207" s="12">
        <f>SUM(C1208:C1209)</f>
        <v>0</v>
      </c>
    </row>
    <row r="1208" customHeight="1" spans="1:3">
      <c r="A1208" s="27">
        <v>2170401</v>
      </c>
      <c r="B1208" s="27" t="s">
        <v>1783</v>
      </c>
      <c r="C1208" s="9">
        <v>0</v>
      </c>
    </row>
    <row r="1209" customHeight="1" spans="1:3">
      <c r="A1209" s="27">
        <v>2170499</v>
      </c>
      <c r="B1209" s="27" t="s">
        <v>1784</v>
      </c>
      <c r="C1209" s="9">
        <v>0</v>
      </c>
    </row>
    <row r="1210" customHeight="1" spans="1:3">
      <c r="A1210" s="27">
        <v>21799</v>
      </c>
      <c r="B1210" s="46" t="s">
        <v>1785</v>
      </c>
      <c r="C1210" s="12">
        <f>C1211</f>
        <v>0</v>
      </c>
    </row>
    <row r="1211" customHeight="1" spans="1:3">
      <c r="A1211" s="27">
        <v>2179901</v>
      </c>
      <c r="B1211" s="27" t="s">
        <v>1786</v>
      </c>
      <c r="C1211" s="9">
        <v>0</v>
      </c>
    </row>
    <row r="1212" customHeight="1" spans="1:3">
      <c r="A1212" s="27">
        <v>219</v>
      </c>
      <c r="B1212" s="46" t="s">
        <v>1787</v>
      </c>
      <c r="C1212" s="12">
        <f>SUM(C1213:C1221)</f>
        <v>0</v>
      </c>
    </row>
    <row r="1213" customHeight="1" spans="1:3">
      <c r="A1213" s="27">
        <v>21901</v>
      </c>
      <c r="B1213" s="46" t="s">
        <v>1788</v>
      </c>
      <c r="C1213" s="9">
        <v>0</v>
      </c>
    </row>
    <row r="1214" customHeight="1" spans="1:3">
      <c r="A1214" s="27">
        <v>21902</v>
      </c>
      <c r="B1214" s="46" t="s">
        <v>1789</v>
      </c>
      <c r="C1214" s="9">
        <v>0</v>
      </c>
    </row>
    <row r="1215" customHeight="1" spans="1:3">
      <c r="A1215" s="27">
        <v>21903</v>
      </c>
      <c r="B1215" s="46" t="s">
        <v>1790</v>
      </c>
      <c r="C1215" s="9">
        <v>0</v>
      </c>
    </row>
    <row r="1216" customHeight="1" spans="1:3">
      <c r="A1216" s="27">
        <v>21904</v>
      </c>
      <c r="B1216" s="46" t="s">
        <v>1791</v>
      </c>
      <c r="C1216" s="9">
        <v>0</v>
      </c>
    </row>
    <row r="1217" customHeight="1" spans="1:3">
      <c r="A1217" s="27">
        <v>21905</v>
      </c>
      <c r="B1217" s="46" t="s">
        <v>1792</v>
      </c>
      <c r="C1217" s="9">
        <v>0</v>
      </c>
    </row>
    <row r="1218" customHeight="1" spans="1:3">
      <c r="A1218" s="27">
        <v>21906</v>
      </c>
      <c r="B1218" s="46" t="s">
        <v>1520</v>
      </c>
      <c r="C1218" s="9">
        <v>0</v>
      </c>
    </row>
    <row r="1219" customHeight="1" spans="1:3">
      <c r="A1219" s="27">
        <v>21907</v>
      </c>
      <c r="B1219" s="46" t="s">
        <v>1793</v>
      </c>
      <c r="C1219" s="9">
        <v>0</v>
      </c>
    </row>
    <row r="1220" customHeight="1" spans="1:3">
      <c r="A1220" s="27">
        <v>21908</v>
      </c>
      <c r="B1220" s="46" t="s">
        <v>1794</v>
      </c>
      <c r="C1220" s="9">
        <v>0</v>
      </c>
    </row>
    <row r="1221" customHeight="1" spans="1:3">
      <c r="A1221" s="27">
        <v>21999</v>
      </c>
      <c r="B1221" s="46" t="s">
        <v>1795</v>
      </c>
      <c r="C1221" s="9">
        <v>0</v>
      </c>
    </row>
    <row r="1222" customHeight="1" spans="1:3">
      <c r="A1222" s="27">
        <v>220</v>
      </c>
      <c r="B1222" s="46" t="s">
        <v>1796</v>
      </c>
      <c r="C1222" s="12">
        <f>SUM(C1223,C1243,C1263,C1272,C1285,C1300)</f>
        <v>332</v>
      </c>
    </row>
    <row r="1223" customHeight="1" spans="1:3">
      <c r="A1223" s="27">
        <v>22001</v>
      </c>
      <c r="B1223" s="46" t="s">
        <v>1797</v>
      </c>
      <c r="C1223" s="12">
        <f>SUM(C1224:C1242)</f>
        <v>332</v>
      </c>
    </row>
    <row r="1224" customHeight="1" spans="1:3">
      <c r="A1224" s="27">
        <v>2200101</v>
      </c>
      <c r="B1224" s="27" t="s">
        <v>853</v>
      </c>
      <c r="C1224" s="9">
        <v>112</v>
      </c>
    </row>
    <row r="1225" customHeight="1" spans="1:3">
      <c r="A1225" s="27">
        <v>2200102</v>
      </c>
      <c r="B1225" s="27" t="s">
        <v>854</v>
      </c>
      <c r="C1225" s="9">
        <v>0</v>
      </c>
    </row>
    <row r="1226" customHeight="1" spans="1:3">
      <c r="A1226" s="27">
        <v>2200103</v>
      </c>
      <c r="B1226" s="27" t="s">
        <v>855</v>
      </c>
      <c r="C1226" s="9">
        <v>0</v>
      </c>
    </row>
    <row r="1227" customHeight="1" spans="1:3">
      <c r="A1227" s="27">
        <v>2200104</v>
      </c>
      <c r="B1227" s="27" t="s">
        <v>1798</v>
      </c>
      <c r="C1227" s="9">
        <v>0</v>
      </c>
    </row>
    <row r="1228" customHeight="1" spans="1:3">
      <c r="A1228" s="27">
        <v>2200105</v>
      </c>
      <c r="B1228" s="27" t="s">
        <v>1799</v>
      </c>
      <c r="C1228" s="9">
        <v>0</v>
      </c>
    </row>
    <row r="1229" customHeight="1" spans="1:3">
      <c r="A1229" s="27">
        <v>2200106</v>
      </c>
      <c r="B1229" s="27" t="s">
        <v>1800</v>
      </c>
      <c r="C1229" s="9">
        <v>0</v>
      </c>
    </row>
    <row r="1230" customHeight="1" spans="1:3">
      <c r="A1230" s="27">
        <v>2200107</v>
      </c>
      <c r="B1230" s="27" t="s">
        <v>1801</v>
      </c>
      <c r="C1230" s="9">
        <v>0</v>
      </c>
    </row>
    <row r="1231" customHeight="1" spans="1:3">
      <c r="A1231" s="27">
        <v>2200108</v>
      </c>
      <c r="B1231" s="27" t="s">
        <v>1802</v>
      </c>
      <c r="C1231" s="9">
        <v>0</v>
      </c>
    </row>
    <row r="1232" customHeight="1" spans="1:3">
      <c r="A1232" s="27">
        <v>2200109</v>
      </c>
      <c r="B1232" s="27" t="s">
        <v>1803</v>
      </c>
      <c r="C1232" s="9">
        <v>0</v>
      </c>
    </row>
    <row r="1233" customHeight="1" spans="1:3">
      <c r="A1233" s="27">
        <v>2200110</v>
      </c>
      <c r="B1233" s="27" t="s">
        <v>1804</v>
      </c>
      <c r="C1233" s="9">
        <v>0</v>
      </c>
    </row>
    <row r="1234" customHeight="1" spans="1:3">
      <c r="A1234" s="27">
        <v>2200111</v>
      </c>
      <c r="B1234" s="27" t="s">
        <v>1805</v>
      </c>
      <c r="C1234" s="9">
        <v>0</v>
      </c>
    </row>
    <row r="1235" customHeight="1" spans="1:3">
      <c r="A1235" s="27">
        <v>2200112</v>
      </c>
      <c r="B1235" s="27" t="s">
        <v>1806</v>
      </c>
      <c r="C1235" s="9">
        <v>220</v>
      </c>
    </row>
    <row r="1236" customHeight="1" spans="1:3">
      <c r="A1236" s="27">
        <v>2200113</v>
      </c>
      <c r="B1236" s="27" t="s">
        <v>1807</v>
      </c>
      <c r="C1236" s="9">
        <v>0</v>
      </c>
    </row>
    <row r="1237" customHeight="1" spans="1:3">
      <c r="A1237" s="27">
        <v>2200114</v>
      </c>
      <c r="B1237" s="27" t="s">
        <v>1808</v>
      </c>
      <c r="C1237" s="9">
        <v>0</v>
      </c>
    </row>
    <row r="1238" customHeight="1" spans="1:3">
      <c r="A1238" s="27">
        <v>2200115</v>
      </c>
      <c r="B1238" s="27" t="s">
        <v>1809</v>
      </c>
      <c r="C1238" s="9">
        <v>0</v>
      </c>
    </row>
    <row r="1239" customHeight="1" spans="1:3">
      <c r="A1239" s="27">
        <v>2200116</v>
      </c>
      <c r="B1239" s="27" t="s">
        <v>1810</v>
      </c>
      <c r="C1239" s="9">
        <v>0</v>
      </c>
    </row>
    <row r="1240" customHeight="1" spans="1:3">
      <c r="A1240" s="27">
        <v>2200119</v>
      </c>
      <c r="B1240" s="27" t="s">
        <v>1811</v>
      </c>
      <c r="C1240" s="9">
        <v>0</v>
      </c>
    </row>
    <row r="1241" customHeight="1" spans="1:3">
      <c r="A1241" s="27">
        <v>2200150</v>
      </c>
      <c r="B1241" s="27" t="s">
        <v>862</v>
      </c>
      <c r="C1241" s="9">
        <v>0</v>
      </c>
    </row>
    <row r="1242" customHeight="1" spans="1:3">
      <c r="A1242" s="27">
        <v>2200199</v>
      </c>
      <c r="B1242" s="27" t="s">
        <v>1812</v>
      </c>
      <c r="C1242" s="9">
        <v>0</v>
      </c>
    </row>
    <row r="1243" customHeight="1" spans="1:3">
      <c r="A1243" s="27">
        <v>22002</v>
      </c>
      <c r="B1243" s="46" t="s">
        <v>1813</v>
      </c>
      <c r="C1243" s="12">
        <f>SUM(C1244:C1262)</f>
        <v>0</v>
      </c>
    </row>
    <row r="1244" customHeight="1" spans="1:3">
      <c r="A1244" s="27">
        <v>2200201</v>
      </c>
      <c r="B1244" s="27" t="s">
        <v>853</v>
      </c>
      <c r="C1244" s="9">
        <v>0</v>
      </c>
    </row>
    <row r="1245" customHeight="1" spans="1:3">
      <c r="A1245" s="27">
        <v>2200202</v>
      </c>
      <c r="B1245" s="27" t="s">
        <v>854</v>
      </c>
      <c r="C1245" s="9">
        <v>0</v>
      </c>
    </row>
    <row r="1246" customHeight="1" spans="1:3">
      <c r="A1246" s="27">
        <v>2200203</v>
      </c>
      <c r="B1246" s="27" t="s">
        <v>855</v>
      </c>
      <c r="C1246" s="9">
        <v>0</v>
      </c>
    </row>
    <row r="1247" customHeight="1" spans="1:3">
      <c r="A1247" s="27">
        <v>2200204</v>
      </c>
      <c r="B1247" s="27" t="s">
        <v>1814</v>
      </c>
      <c r="C1247" s="9">
        <v>0</v>
      </c>
    </row>
    <row r="1248" customHeight="1" spans="1:3">
      <c r="A1248" s="27">
        <v>2200205</v>
      </c>
      <c r="B1248" s="27" t="s">
        <v>1815</v>
      </c>
      <c r="C1248" s="9">
        <v>0</v>
      </c>
    </row>
    <row r="1249" customHeight="1" spans="1:3">
      <c r="A1249" s="27">
        <v>2200206</v>
      </c>
      <c r="B1249" s="27" t="s">
        <v>1816</v>
      </c>
      <c r="C1249" s="9">
        <v>0</v>
      </c>
    </row>
    <row r="1250" customHeight="1" spans="1:3">
      <c r="A1250" s="27">
        <v>2200207</v>
      </c>
      <c r="B1250" s="27" t="s">
        <v>1817</v>
      </c>
      <c r="C1250" s="9">
        <v>0</v>
      </c>
    </row>
    <row r="1251" customHeight="1" spans="1:3">
      <c r="A1251" s="27">
        <v>2200208</v>
      </c>
      <c r="B1251" s="27" t="s">
        <v>1818</v>
      </c>
      <c r="C1251" s="9">
        <v>0</v>
      </c>
    </row>
    <row r="1252" customHeight="1" spans="1:3">
      <c r="A1252" s="27">
        <v>2200209</v>
      </c>
      <c r="B1252" s="27" t="s">
        <v>1819</v>
      </c>
      <c r="C1252" s="9">
        <v>0</v>
      </c>
    </row>
    <row r="1253" customHeight="1" spans="1:3">
      <c r="A1253" s="27">
        <v>2200210</v>
      </c>
      <c r="B1253" s="27" t="s">
        <v>1820</v>
      </c>
      <c r="C1253" s="9">
        <v>0</v>
      </c>
    </row>
    <row r="1254" customHeight="1" spans="1:3">
      <c r="A1254" s="27">
        <v>2200211</v>
      </c>
      <c r="B1254" s="27" t="s">
        <v>1821</v>
      </c>
      <c r="C1254" s="9">
        <v>0</v>
      </c>
    </row>
    <row r="1255" customHeight="1" spans="1:3">
      <c r="A1255" s="27">
        <v>2200212</v>
      </c>
      <c r="B1255" s="27" t="s">
        <v>1822</v>
      </c>
      <c r="C1255" s="9">
        <v>0</v>
      </c>
    </row>
    <row r="1256" customHeight="1" spans="1:3">
      <c r="A1256" s="27">
        <v>2200213</v>
      </c>
      <c r="B1256" s="27" t="s">
        <v>1823</v>
      </c>
      <c r="C1256" s="9">
        <v>0</v>
      </c>
    </row>
    <row r="1257" customHeight="1" spans="1:3">
      <c r="A1257" s="27">
        <v>2200215</v>
      </c>
      <c r="B1257" s="27" t="s">
        <v>1824</v>
      </c>
      <c r="C1257" s="9">
        <v>0</v>
      </c>
    </row>
    <row r="1258" customHeight="1" spans="1:3">
      <c r="A1258" s="27">
        <v>2200216</v>
      </c>
      <c r="B1258" s="27" t="s">
        <v>1825</v>
      </c>
      <c r="C1258" s="9">
        <v>0</v>
      </c>
    </row>
    <row r="1259" customHeight="1" spans="1:3">
      <c r="A1259" s="27">
        <v>2200217</v>
      </c>
      <c r="B1259" s="27" t="s">
        <v>1826</v>
      </c>
      <c r="C1259" s="9">
        <v>0</v>
      </c>
    </row>
    <row r="1260" customHeight="1" spans="1:3">
      <c r="A1260" s="27">
        <v>2200218</v>
      </c>
      <c r="B1260" s="27" t="s">
        <v>1827</v>
      </c>
      <c r="C1260" s="9">
        <v>0</v>
      </c>
    </row>
    <row r="1261" customHeight="1" spans="1:3">
      <c r="A1261" s="27">
        <v>2200250</v>
      </c>
      <c r="B1261" s="27" t="s">
        <v>862</v>
      </c>
      <c r="C1261" s="9">
        <v>0</v>
      </c>
    </row>
    <row r="1262" customHeight="1" spans="1:3">
      <c r="A1262" s="27">
        <v>2200299</v>
      </c>
      <c r="B1262" s="27" t="s">
        <v>1828</v>
      </c>
      <c r="C1262" s="9">
        <v>0</v>
      </c>
    </row>
    <row r="1263" customHeight="1" spans="1:3">
      <c r="A1263" s="27">
        <v>22003</v>
      </c>
      <c r="B1263" s="46" t="s">
        <v>1829</v>
      </c>
      <c r="C1263" s="12">
        <f>SUM(C1264:C1271)</f>
        <v>0</v>
      </c>
    </row>
    <row r="1264" customHeight="1" spans="1:3">
      <c r="A1264" s="27">
        <v>2200301</v>
      </c>
      <c r="B1264" s="27" t="s">
        <v>853</v>
      </c>
      <c r="C1264" s="9">
        <v>0</v>
      </c>
    </row>
    <row r="1265" customHeight="1" spans="1:3">
      <c r="A1265" s="27">
        <v>2200302</v>
      </c>
      <c r="B1265" s="27" t="s">
        <v>854</v>
      </c>
      <c r="C1265" s="9">
        <v>0</v>
      </c>
    </row>
    <row r="1266" customHeight="1" spans="1:3">
      <c r="A1266" s="27">
        <v>2200303</v>
      </c>
      <c r="B1266" s="27" t="s">
        <v>855</v>
      </c>
      <c r="C1266" s="9">
        <v>0</v>
      </c>
    </row>
    <row r="1267" customHeight="1" spans="1:3">
      <c r="A1267" s="27">
        <v>2200304</v>
      </c>
      <c r="B1267" s="27" t="s">
        <v>1830</v>
      </c>
      <c r="C1267" s="9">
        <v>0</v>
      </c>
    </row>
    <row r="1268" customHeight="1" spans="1:3">
      <c r="A1268" s="27">
        <v>2200305</v>
      </c>
      <c r="B1268" s="27" t="s">
        <v>1831</v>
      </c>
      <c r="C1268" s="9">
        <v>0</v>
      </c>
    </row>
    <row r="1269" customHeight="1" spans="1:3">
      <c r="A1269" s="27">
        <v>2200306</v>
      </c>
      <c r="B1269" s="27" t="s">
        <v>1832</v>
      </c>
      <c r="C1269" s="9">
        <v>0</v>
      </c>
    </row>
    <row r="1270" customHeight="1" spans="1:3">
      <c r="A1270" s="27">
        <v>2200350</v>
      </c>
      <c r="B1270" s="27" t="s">
        <v>862</v>
      </c>
      <c r="C1270" s="9">
        <v>0</v>
      </c>
    </row>
    <row r="1271" customHeight="1" spans="1:3">
      <c r="A1271" s="27">
        <v>2200399</v>
      </c>
      <c r="B1271" s="27" t="s">
        <v>1833</v>
      </c>
      <c r="C1271" s="9">
        <v>0</v>
      </c>
    </row>
    <row r="1272" customHeight="1" spans="1:3">
      <c r="A1272" s="27">
        <v>22004</v>
      </c>
      <c r="B1272" s="46" t="s">
        <v>1834</v>
      </c>
      <c r="C1272" s="12">
        <f>SUM(C1273:C1284)</f>
        <v>0</v>
      </c>
    </row>
    <row r="1273" customHeight="1" spans="1:3">
      <c r="A1273" s="27">
        <v>2200401</v>
      </c>
      <c r="B1273" s="27" t="s">
        <v>853</v>
      </c>
      <c r="C1273" s="9">
        <v>0</v>
      </c>
    </row>
    <row r="1274" customHeight="1" spans="1:3">
      <c r="A1274" s="27">
        <v>2200402</v>
      </c>
      <c r="B1274" s="27" t="s">
        <v>854</v>
      </c>
      <c r="C1274" s="9">
        <v>0</v>
      </c>
    </row>
    <row r="1275" customHeight="1" spans="1:3">
      <c r="A1275" s="27">
        <v>2200403</v>
      </c>
      <c r="B1275" s="27" t="s">
        <v>855</v>
      </c>
      <c r="C1275" s="9">
        <v>0</v>
      </c>
    </row>
    <row r="1276" customHeight="1" spans="1:3">
      <c r="A1276" s="27">
        <v>2200404</v>
      </c>
      <c r="B1276" s="27" t="s">
        <v>1835</v>
      </c>
      <c r="C1276" s="9">
        <v>0</v>
      </c>
    </row>
    <row r="1277" customHeight="1" spans="1:3">
      <c r="A1277" s="27">
        <v>2200405</v>
      </c>
      <c r="B1277" s="27" t="s">
        <v>1836</v>
      </c>
      <c r="C1277" s="9">
        <v>0</v>
      </c>
    </row>
    <row r="1278" customHeight="1" spans="1:3">
      <c r="A1278" s="27">
        <v>2200406</v>
      </c>
      <c r="B1278" s="27" t="s">
        <v>1837</v>
      </c>
      <c r="C1278" s="9">
        <v>0</v>
      </c>
    </row>
    <row r="1279" customHeight="1" spans="1:3">
      <c r="A1279" s="27">
        <v>2200407</v>
      </c>
      <c r="B1279" s="27" t="s">
        <v>1838</v>
      </c>
      <c r="C1279" s="9">
        <v>0</v>
      </c>
    </row>
    <row r="1280" customHeight="1" spans="1:3">
      <c r="A1280" s="27">
        <v>2200408</v>
      </c>
      <c r="B1280" s="27" t="s">
        <v>1839</v>
      </c>
      <c r="C1280" s="9">
        <v>0</v>
      </c>
    </row>
    <row r="1281" customHeight="1" spans="1:3">
      <c r="A1281" s="27">
        <v>2200409</v>
      </c>
      <c r="B1281" s="27" t="s">
        <v>1840</v>
      </c>
      <c r="C1281" s="9">
        <v>0</v>
      </c>
    </row>
    <row r="1282" customHeight="1" spans="1:3">
      <c r="A1282" s="27">
        <v>2200410</v>
      </c>
      <c r="B1282" s="27" t="s">
        <v>1841</v>
      </c>
      <c r="C1282" s="9">
        <v>0</v>
      </c>
    </row>
    <row r="1283" customHeight="1" spans="1:3">
      <c r="A1283" s="27">
        <v>2200450</v>
      </c>
      <c r="B1283" s="27" t="s">
        <v>1842</v>
      </c>
      <c r="C1283" s="9">
        <v>0</v>
      </c>
    </row>
    <row r="1284" customHeight="1" spans="1:3">
      <c r="A1284" s="27">
        <v>2200499</v>
      </c>
      <c r="B1284" s="27" t="s">
        <v>1843</v>
      </c>
      <c r="C1284" s="9">
        <v>0</v>
      </c>
    </row>
    <row r="1285" customHeight="1" spans="1:3">
      <c r="A1285" s="27">
        <v>22005</v>
      </c>
      <c r="B1285" s="46" t="s">
        <v>1844</v>
      </c>
      <c r="C1285" s="12">
        <f>SUM(C1286:C1299)</f>
        <v>0</v>
      </c>
    </row>
    <row r="1286" customHeight="1" spans="1:3">
      <c r="A1286" s="27">
        <v>2200501</v>
      </c>
      <c r="B1286" s="27" t="s">
        <v>853</v>
      </c>
      <c r="C1286" s="9">
        <v>0</v>
      </c>
    </row>
    <row r="1287" customHeight="1" spans="1:3">
      <c r="A1287" s="27">
        <v>2200502</v>
      </c>
      <c r="B1287" s="27" t="s">
        <v>854</v>
      </c>
      <c r="C1287" s="9">
        <v>0</v>
      </c>
    </row>
    <row r="1288" customHeight="1" spans="1:3">
      <c r="A1288" s="27">
        <v>2200503</v>
      </c>
      <c r="B1288" s="27" t="s">
        <v>855</v>
      </c>
      <c r="C1288" s="9">
        <v>0</v>
      </c>
    </row>
    <row r="1289" customHeight="1" spans="1:3">
      <c r="A1289" s="27">
        <v>2200504</v>
      </c>
      <c r="B1289" s="27" t="s">
        <v>1845</v>
      </c>
      <c r="C1289" s="9">
        <v>0</v>
      </c>
    </row>
    <row r="1290" customHeight="1" spans="1:3">
      <c r="A1290" s="27">
        <v>2200506</v>
      </c>
      <c r="B1290" s="27" t="s">
        <v>1846</v>
      </c>
      <c r="C1290" s="9">
        <v>0</v>
      </c>
    </row>
    <row r="1291" customHeight="1" spans="1:3">
      <c r="A1291" s="27">
        <v>2200507</v>
      </c>
      <c r="B1291" s="27" t="s">
        <v>1847</v>
      </c>
      <c r="C1291" s="9">
        <v>0</v>
      </c>
    </row>
    <row r="1292" customHeight="1" spans="1:3">
      <c r="A1292" s="27">
        <v>2200508</v>
      </c>
      <c r="B1292" s="27" t="s">
        <v>1848</v>
      </c>
      <c r="C1292" s="9">
        <v>0</v>
      </c>
    </row>
    <row r="1293" customHeight="1" spans="1:3">
      <c r="A1293" s="27">
        <v>2200509</v>
      </c>
      <c r="B1293" s="27" t="s">
        <v>1849</v>
      </c>
      <c r="C1293" s="9">
        <v>0</v>
      </c>
    </row>
    <row r="1294" customHeight="1" spans="1:3">
      <c r="A1294" s="27">
        <v>2200510</v>
      </c>
      <c r="B1294" s="27" t="s">
        <v>1850</v>
      </c>
      <c r="C1294" s="9">
        <v>0</v>
      </c>
    </row>
    <row r="1295" customHeight="1" spans="1:3">
      <c r="A1295" s="27">
        <v>2200511</v>
      </c>
      <c r="B1295" s="27" t="s">
        <v>1851</v>
      </c>
      <c r="C1295" s="9">
        <v>0</v>
      </c>
    </row>
    <row r="1296" customHeight="1" spans="1:3">
      <c r="A1296" s="27">
        <v>2200512</v>
      </c>
      <c r="B1296" s="27" t="s">
        <v>1852</v>
      </c>
      <c r="C1296" s="9">
        <v>0</v>
      </c>
    </row>
    <row r="1297" customHeight="1" spans="1:3">
      <c r="A1297" s="27">
        <v>2200513</v>
      </c>
      <c r="B1297" s="27" t="s">
        <v>1853</v>
      </c>
      <c r="C1297" s="9">
        <v>0</v>
      </c>
    </row>
    <row r="1298" customHeight="1" spans="1:3">
      <c r="A1298" s="27">
        <v>2200514</v>
      </c>
      <c r="B1298" s="27" t="s">
        <v>1854</v>
      </c>
      <c r="C1298" s="9">
        <v>0</v>
      </c>
    </row>
    <row r="1299" customHeight="1" spans="1:3">
      <c r="A1299" s="27">
        <v>2200599</v>
      </c>
      <c r="B1299" s="27" t="s">
        <v>1855</v>
      </c>
      <c r="C1299" s="9">
        <v>0</v>
      </c>
    </row>
    <row r="1300" customHeight="1" spans="1:3">
      <c r="A1300" s="27">
        <v>22099</v>
      </c>
      <c r="B1300" s="46" t="s">
        <v>1856</v>
      </c>
      <c r="C1300" s="12">
        <f>C1301</f>
        <v>0</v>
      </c>
    </row>
    <row r="1301" customHeight="1" spans="1:3">
      <c r="A1301" s="27">
        <v>2209901</v>
      </c>
      <c r="B1301" s="27" t="s">
        <v>1857</v>
      </c>
      <c r="C1301" s="9">
        <v>0</v>
      </c>
    </row>
    <row r="1302" ht="17.25" customHeight="1" spans="1:3">
      <c r="A1302" s="27">
        <v>221</v>
      </c>
      <c r="B1302" s="46" t="s">
        <v>1858</v>
      </c>
      <c r="C1302" s="12">
        <f>SUM(C1303,C1312,C1316)</f>
        <v>765</v>
      </c>
    </row>
    <row r="1303" customHeight="1" spans="1:3">
      <c r="A1303" s="27">
        <v>22101</v>
      </c>
      <c r="B1303" s="46" t="s">
        <v>1859</v>
      </c>
      <c r="C1303" s="12">
        <f>SUM(C1304:C1311)</f>
        <v>765</v>
      </c>
    </row>
    <row r="1304" customHeight="1" spans="1:3">
      <c r="A1304" s="27">
        <v>2210101</v>
      </c>
      <c r="B1304" s="27" t="s">
        <v>1860</v>
      </c>
      <c r="C1304" s="9">
        <v>0</v>
      </c>
    </row>
    <row r="1305" customHeight="1" spans="1:3">
      <c r="A1305" s="27">
        <v>2210102</v>
      </c>
      <c r="B1305" s="27" t="s">
        <v>1861</v>
      </c>
      <c r="C1305" s="9">
        <v>0</v>
      </c>
    </row>
    <row r="1306" customHeight="1" spans="1:3">
      <c r="A1306" s="27">
        <v>2210103</v>
      </c>
      <c r="B1306" s="27" t="s">
        <v>1862</v>
      </c>
      <c r="C1306" s="9">
        <v>562</v>
      </c>
    </row>
    <row r="1307" customHeight="1" spans="1:3">
      <c r="A1307" s="27">
        <v>2210104</v>
      </c>
      <c r="B1307" s="27" t="s">
        <v>1863</v>
      </c>
      <c r="C1307" s="9">
        <v>0</v>
      </c>
    </row>
    <row r="1308" customHeight="1" spans="1:3">
      <c r="A1308" s="27">
        <v>2210105</v>
      </c>
      <c r="B1308" s="27" t="s">
        <v>1864</v>
      </c>
      <c r="C1308" s="9">
        <v>135</v>
      </c>
    </row>
    <row r="1309" customHeight="1" spans="1:3">
      <c r="A1309" s="27">
        <v>2210106</v>
      </c>
      <c r="B1309" s="27" t="s">
        <v>1865</v>
      </c>
      <c r="C1309" s="9">
        <v>0</v>
      </c>
    </row>
    <row r="1310" customHeight="1" spans="1:3">
      <c r="A1310" s="27">
        <v>2210107</v>
      </c>
      <c r="B1310" s="27" t="s">
        <v>1866</v>
      </c>
      <c r="C1310" s="9">
        <v>0</v>
      </c>
    </row>
    <row r="1311" customHeight="1" spans="1:3">
      <c r="A1311" s="27">
        <v>2210199</v>
      </c>
      <c r="B1311" s="27" t="s">
        <v>1867</v>
      </c>
      <c r="C1311" s="9">
        <v>68</v>
      </c>
    </row>
    <row r="1312" customHeight="1" spans="1:3">
      <c r="A1312" s="27">
        <v>22102</v>
      </c>
      <c r="B1312" s="46" t="s">
        <v>1868</v>
      </c>
      <c r="C1312" s="12">
        <f>SUM(C1313:C1315)</f>
        <v>0</v>
      </c>
    </row>
    <row r="1313" customHeight="1" spans="1:3">
      <c r="A1313" s="27">
        <v>2210201</v>
      </c>
      <c r="B1313" s="27" t="s">
        <v>1869</v>
      </c>
      <c r="C1313" s="9">
        <v>0</v>
      </c>
    </row>
    <row r="1314" customHeight="1" spans="1:3">
      <c r="A1314" s="27">
        <v>2210202</v>
      </c>
      <c r="B1314" s="27" t="s">
        <v>1870</v>
      </c>
      <c r="C1314" s="9">
        <v>0</v>
      </c>
    </row>
    <row r="1315" customHeight="1" spans="1:3">
      <c r="A1315" s="27">
        <v>2210203</v>
      </c>
      <c r="B1315" s="27" t="s">
        <v>1871</v>
      </c>
      <c r="C1315" s="9">
        <v>0</v>
      </c>
    </row>
    <row r="1316" customHeight="1" spans="1:3">
      <c r="A1316" s="27">
        <v>22103</v>
      </c>
      <c r="B1316" s="46" t="s">
        <v>1872</v>
      </c>
      <c r="C1316" s="12">
        <f>SUM(C1317:C1319)</f>
        <v>0</v>
      </c>
    </row>
    <row r="1317" customHeight="1" spans="1:3">
      <c r="A1317" s="27">
        <v>2210301</v>
      </c>
      <c r="B1317" s="27" t="s">
        <v>1873</v>
      </c>
      <c r="C1317" s="9">
        <v>0</v>
      </c>
    </row>
    <row r="1318" customHeight="1" spans="1:3">
      <c r="A1318" s="27">
        <v>2210302</v>
      </c>
      <c r="B1318" s="27" t="s">
        <v>1874</v>
      </c>
      <c r="C1318" s="9">
        <v>0</v>
      </c>
    </row>
    <row r="1319" customHeight="1" spans="1:3">
      <c r="A1319" s="27">
        <v>2210399</v>
      </c>
      <c r="B1319" s="27" t="s">
        <v>1875</v>
      </c>
      <c r="C1319" s="9">
        <v>0</v>
      </c>
    </row>
    <row r="1320" customHeight="1" spans="1:3">
      <c r="A1320" s="27">
        <v>222</v>
      </c>
      <c r="B1320" s="46" t="s">
        <v>1876</v>
      </c>
      <c r="C1320" s="12">
        <f>SUM(C1321,C1336,C1350,C1356,C1362)</f>
        <v>134</v>
      </c>
    </row>
    <row r="1321" customHeight="1" spans="1:3">
      <c r="A1321" s="27">
        <v>22201</v>
      </c>
      <c r="B1321" s="46" t="s">
        <v>1877</v>
      </c>
      <c r="C1321" s="12">
        <f>SUM(C1322:C1335)</f>
        <v>134</v>
      </c>
    </row>
    <row r="1322" customHeight="1" spans="1:3">
      <c r="A1322" s="27">
        <v>2220101</v>
      </c>
      <c r="B1322" s="27" t="s">
        <v>853</v>
      </c>
      <c r="C1322" s="9">
        <v>0</v>
      </c>
    </row>
    <row r="1323" customHeight="1" spans="1:3">
      <c r="A1323" s="27">
        <v>2220102</v>
      </c>
      <c r="B1323" s="27" t="s">
        <v>854</v>
      </c>
      <c r="C1323" s="9">
        <v>0</v>
      </c>
    </row>
    <row r="1324" customHeight="1" spans="1:3">
      <c r="A1324" s="27">
        <v>2220103</v>
      </c>
      <c r="B1324" s="27" t="s">
        <v>855</v>
      </c>
      <c r="C1324" s="9">
        <v>0</v>
      </c>
    </row>
    <row r="1325" customHeight="1" spans="1:3">
      <c r="A1325" s="27">
        <v>2220104</v>
      </c>
      <c r="B1325" s="27" t="s">
        <v>1878</v>
      </c>
      <c r="C1325" s="9">
        <v>0</v>
      </c>
    </row>
    <row r="1326" customHeight="1" spans="1:3">
      <c r="A1326" s="27">
        <v>2220105</v>
      </c>
      <c r="B1326" s="27" t="s">
        <v>1879</v>
      </c>
      <c r="C1326" s="9">
        <v>0</v>
      </c>
    </row>
    <row r="1327" customHeight="1" spans="1:3">
      <c r="A1327" s="27">
        <v>2220106</v>
      </c>
      <c r="B1327" s="27" t="s">
        <v>1880</v>
      </c>
      <c r="C1327" s="9">
        <v>0</v>
      </c>
    </row>
    <row r="1328" customHeight="1" spans="1:3">
      <c r="A1328" s="27">
        <v>2220107</v>
      </c>
      <c r="B1328" s="27" t="s">
        <v>1881</v>
      </c>
      <c r="C1328" s="9">
        <v>0</v>
      </c>
    </row>
    <row r="1329" customHeight="1" spans="1:3">
      <c r="A1329" s="27">
        <v>2220112</v>
      </c>
      <c r="B1329" s="27" t="s">
        <v>1882</v>
      </c>
      <c r="C1329" s="9">
        <v>0</v>
      </c>
    </row>
    <row r="1330" customHeight="1" spans="1:3">
      <c r="A1330" s="27">
        <v>2220113</v>
      </c>
      <c r="B1330" s="27" t="s">
        <v>1883</v>
      </c>
      <c r="C1330" s="9">
        <v>0</v>
      </c>
    </row>
    <row r="1331" customHeight="1" spans="1:3">
      <c r="A1331" s="27">
        <v>2220114</v>
      </c>
      <c r="B1331" s="27" t="s">
        <v>1884</v>
      </c>
      <c r="C1331" s="9">
        <v>0</v>
      </c>
    </row>
    <row r="1332" customHeight="1" spans="1:3">
      <c r="A1332" s="27">
        <v>2220115</v>
      </c>
      <c r="B1332" s="27" t="s">
        <v>1885</v>
      </c>
      <c r="C1332" s="9">
        <v>0</v>
      </c>
    </row>
    <row r="1333" customHeight="1" spans="1:3">
      <c r="A1333" s="27">
        <v>2220118</v>
      </c>
      <c r="B1333" s="27" t="s">
        <v>1886</v>
      </c>
      <c r="C1333" s="9">
        <v>0</v>
      </c>
    </row>
    <row r="1334" customHeight="1" spans="1:3">
      <c r="A1334" s="27">
        <v>2220150</v>
      </c>
      <c r="B1334" s="27" t="s">
        <v>862</v>
      </c>
      <c r="C1334" s="9">
        <v>134</v>
      </c>
    </row>
    <row r="1335" customHeight="1" spans="1:3">
      <c r="A1335" s="27">
        <v>2220199</v>
      </c>
      <c r="B1335" s="27" t="s">
        <v>1887</v>
      </c>
      <c r="C1335" s="9">
        <v>0</v>
      </c>
    </row>
    <row r="1336" customHeight="1" spans="1:3">
      <c r="A1336" s="27">
        <v>22202</v>
      </c>
      <c r="B1336" s="46" t="s">
        <v>1888</v>
      </c>
      <c r="C1336" s="12">
        <f>SUM(C1337:C1349)</f>
        <v>0</v>
      </c>
    </row>
    <row r="1337" customHeight="1" spans="1:3">
      <c r="A1337" s="27">
        <v>2220201</v>
      </c>
      <c r="B1337" s="27" t="s">
        <v>853</v>
      </c>
      <c r="C1337" s="9">
        <v>0</v>
      </c>
    </row>
    <row r="1338" customHeight="1" spans="1:3">
      <c r="A1338" s="27">
        <v>2220202</v>
      </c>
      <c r="B1338" s="27" t="s">
        <v>854</v>
      </c>
      <c r="C1338" s="9">
        <v>0</v>
      </c>
    </row>
    <row r="1339" customHeight="1" spans="1:3">
      <c r="A1339" s="27">
        <v>2220203</v>
      </c>
      <c r="B1339" s="27" t="s">
        <v>855</v>
      </c>
      <c r="C1339" s="9">
        <v>0</v>
      </c>
    </row>
    <row r="1340" customHeight="1" spans="1:3">
      <c r="A1340" s="27">
        <v>2220204</v>
      </c>
      <c r="B1340" s="27" t="s">
        <v>1889</v>
      </c>
      <c r="C1340" s="9">
        <v>0</v>
      </c>
    </row>
    <row r="1341" customHeight="1" spans="1:3">
      <c r="A1341" s="27">
        <v>2220205</v>
      </c>
      <c r="B1341" s="27" t="s">
        <v>1890</v>
      </c>
      <c r="C1341" s="9">
        <v>0</v>
      </c>
    </row>
    <row r="1342" customHeight="1" spans="1:3">
      <c r="A1342" s="27">
        <v>2220206</v>
      </c>
      <c r="B1342" s="27" t="s">
        <v>1891</v>
      </c>
      <c r="C1342" s="9">
        <v>0</v>
      </c>
    </row>
    <row r="1343" customHeight="1" spans="1:3">
      <c r="A1343" s="27">
        <v>2220207</v>
      </c>
      <c r="B1343" s="27" t="s">
        <v>1892</v>
      </c>
      <c r="C1343" s="9">
        <v>0</v>
      </c>
    </row>
    <row r="1344" customHeight="1" spans="1:3">
      <c r="A1344" s="27">
        <v>2220209</v>
      </c>
      <c r="B1344" s="27" t="s">
        <v>1893</v>
      </c>
      <c r="C1344" s="9">
        <v>0</v>
      </c>
    </row>
    <row r="1345" customHeight="1" spans="1:3">
      <c r="A1345" s="27">
        <v>2220210</v>
      </c>
      <c r="B1345" s="27" t="s">
        <v>1894</v>
      </c>
      <c r="C1345" s="9">
        <v>0</v>
      </c>
    </row>
    <row r="1346" customHeight="1" spans="1:3">
      <c r="A1346" s="27">
        <v>2220211</v>
      </c>
      <c r="B1346" s="27" t="s">
        <v>1895</v>
      </c>
      <c r="C1346" s="9">
        <v>0</v>
      </c>
    </row>
    <row r="1347" customHeight="1" spans="1:3">
      <c r="A1347" s="27">
        <v>2220212</v>
      </c>
      <c r="B1347" s="27" t="s">
        <v>1896</v>
      </c>
      <c r="C1347" s="9">
        <v>0</v>
      </c>
    </row>
    <row r="1348" customHeight="1" spans="1:3">
      <c r="A1348" s="27">
        <v>2220250</v>
      </c>
      <c r="B1348" s="27" t="s">
        <v>862</v>
      </c>
      <c r="C1348" s="9">
        <v>0</v>
      </c>
    </row>
    <row r="1349" customHeight="1" spans="1:3">
      <c r="A1349" s="27">
        <v>2220299</v>
      </c>
      <c r="B1349" s="27" t="s">
        <v>1897</v>
      </c>
      <c r="C1349" s="9">
        <v>0</v>
      </c>
    </row>
    <row r="1350" customHeight="1" spans="1:3">
      <c r="A1350" s="27">
        <v>22203</v>
      </c>
      <c r="B1350" s="46" t="s">
        <v>1898</v>
      </c>
      <c r="C1350" s="12">
        <f>SUM(C1351:C1355)</f>
        <v>0</v>
      </c>
    </row>
    <row r="1351" customHeight="1" spans="1:3">
      <c r="A1351" s="27">
        <v>2220301</v>
      </c>
      <c r="B1351" s="27" t="s">
        <v>1899</v>
      </c>
      <c r="C1351" s="9">
        <v>0</v>
      </c>
    </row>
    <row r="1352" customHeight="1" spans="1:3">
      <c r="A1352" s="27">
        <v>2220302</v>
      </c>
      <c r="B1352" s="27" t="s">
        <v>1900</v>
      </c>
      <c r="C1352" s="9">
        <v>0</v>
      </c>
    </row>
    <row r="1353" customHeight="1" spans="1:3">
      <c r="A1353" s="27">
        <v>2220303</v>
      </c>
      <c r="B1353" s="27" t="s">
        <v>1901</v>
      </c>
      <c r="C1353" s="9">
        <v>0</v>
      </c>
    </row>
    <row r="1354" customHeight="1" spans="1:3">
      <c r="A1354" s="27">
        <v>2220304</v>
      </c>
      <c r="B1354" s="27" t="s">
        <v>1902</v>
      </c>
      <c r="C1354" s="9">
        <v>0</v>
      </c>
    </row>
    <row r="1355" customHeight="1" spans="1:3">
      <c r="A1355" s="27">
        <v>2220399</v>
      </c>
      <c r="B1355" s="27" t="s">
        <v>1903</v>
      </c>
      <c r="C1355" s="9">
        <v>0</v>
      </c>
    </row>
    <row r="1356" customHeight="1" spans="1:3">
      <c r="A1356" s="27">
        <v>22204</v>
      </c>
      <c r="B1356" s="46" t="s">
        <v>1904</v>
      </c>
      <c r="C1356" s="12">
        <f>SUM(C1357:C1361)</f>
        <v>0</v>
      </c>
    </row>
    <row r="1357" customHeight="1" spans="1:3">
      <c r="A1357" s="27">
        <v>2220401</v>
      </c>
      <c r="B1357" s="27" t="s">
        <v>1905</v>
      </c>
      <c r="C1357" s="9">
        <v>0</v>
      </c>
    </row>
    <row r="1358" customHeight="1" spans="1:3">
      <c r="A1358" s="27">
        <v>2220402</v>
      </c>
      <c r="B1358" s="27" t="s">
        <v>1906</v>
      </c>
      <c r="C1358" s="9">
        <v>0</v>
      </c>
    </row>
    <row r="1359" customHeight="1" spans="1:3">
      <c r="A1359" s="27">
        <v>2220403</v>
      </c>
      <c r="B1359" s="27" t="s">
        <v>1907</v>
      </c>
      <c r="C1359" s="9">
        <v>0</v>
      </c>
    </row>
    <row r="1360" customHeight="1" spans="1:3">
      <c r="A1360" s="27">
        <v>2220404</v>
      </c>
      <c r="B1360" s="27" t="s">
        <v>1908</v>
      </c>
      <c r="C1360" s="9">
        <v>0</v>
      </c>
    </row>
    <row r="1361" customHeight="1" spans="1:3">
      <c r="A1361" s="27">
        <v>2220499</v>
      </c>
      <c r="B1361" s="27" t="s">
        <v>1909</v>
      </c>
      <c r="C1361" s="9">
        <v>0</v>
      </c>
    </row>
    <row r="1362" customHeight="1" spans="1:3">
      <c r="A1362" s="27">
        <v>22205</v>
      </c>
      <c r="B1362" s="46" t="s">
        <v>1910</v>
      </c>
      <c r="C1362" s="12">
        <f>SUM(C1363:C1373)</f>
        <v>0</v>
      </c>
    </row>
    <row r="1363" customHeight="1" spans="1:3">
      <c r="A1363" s="27">
        <v>2220501</v>
      </c>
      <c r="B1363" s="27" t="s">
        <v>1911</v>
      </c>
      <c r="C1363" s="9">
        <v>0</v>
      </c>
    </row>
    <row r="1364" customHeight="1" spans="1:3">
      <c r="A1364" s="27">
        <v>2220502</v>
      </c>
      <c r="B1364" s="27" t="s">
        <v>1912</v>
      </c>
      <c r="C1364" s="9">
        <v>0</v>
      </c>
    </row>
    <row r="1365" customHeight="1" spans="1:3">
      <c r="A1365" s="27">
        <v>2220503</v>
      </c>
      <c r="B1365" s="27" t="s">
        <v>1913</v>
      </c>
      <c r="C1365" s="9">
        <v>0</v>
      </c>
    </row>
    <row r="1366" customHeight="1" spans="1:3">
      <c r="A1366" s="27">
        <v>2220504</v>
      </c>
      <c r="B1366" s="27" t="s">
        <v>1914</v>
      </c>
      <c r="C1366" s="9">
        <v>0</v>
      </c>
    </row>
    <row r="1367" customHeight="1" spans="1:3">
      <c r="A1367" s="27">
        <v>2220505</v>
      </c>
      <c r="B1367" s="27" t="s">
        <v>1915</v>
      </c>
      <c r="C1367" s="9">
        <v>0</v>
      </c>
    </row>
    <row r="1368" customHeight="1" spans="1:3">
      <c r="A1368" s="27">
        <v>2220506</v>
      </c>
      <c r="B1368" s="27" t="s">
        <v>1916</v>
      </c>
      <c r="C1368" s="9">
        <v>0</v>
      </c>
    </row>
    <row r="1369" customHeight="1" spans="1:3">
      <c r="A1369" s="27">
        <v>2220507</v>
      </c>
      <c r="B1369" s="27" t="s">
        <v>1917</v>
      </c>
      <c r="C1369" s="9">
        <v>0</v>
      </c>
    </row>
    <row r="1370" customHeight="1" spans="1:3">
      <c r="A1370" s="27">
        <v>2220508</v>
      </c>
      <c r="B1370" s="27" t="s">
        <v>1918</v>
      </c>
      <c r="C1370" s="9">
        <v>0</v>
      </c>
    </row>
    <row r="1371" customHeight="1" spans="1:3">
      <c r="A1371" s="27">
        <v>2220509</v>
      </c>
      <c r="B1371" s="27" t="s">
        <v>1919</v>
      </c>
      <c r="C1371" s="9">
        <v>0</v>
      </c>
    </row>
    <row r="1372" customHeight="1" spans="1:3">
      <c r="A1372" s="27">
        <v>2220510</v>
      </c>
      <c r="B1372" s="27" t="s">
        <v>1920</v>
      </c>
      <c r="C1372" s="9">
        <v>0</v>
      </c>
    </row>
    <row r="1373" customHeight="1" spans="1:3">
      <c r="A1373" s="27">
        <v>2220599</v>
      </c>
      <c r="B1373" s="27" t="s">
        <v>1921</v>
      </c>
      <c r="C1373" s="9">
        <v>0</v>
      </c>
    </row>
    <row r="1374" customHeight="1" spans="1:3">
      <c r="A1374" s="27">
        <v>229</v>
      </c>
      <c r="B1374" s="46" t="s">
        <v>1922</v>
      </c>
      <c r="C1374" s="12">
        <f>C1375</f>
        <v>3277</v>
      </c>
    </row>
    <row r="1375" customHeight="1" spans="1:3">
      <c r="A1375" s="27">
        <v>22999</v>
      </c>
      <c r="B1375" s="46" t="s">
        <v>1923</v>
      </c>
      <c r="C1375" s="12">
        <f>C1376</f>
        <v>3277</v>
      </c>
    </row>
    <row r="1376" customHeight="1" spans="1:3">
      <c r="A1376" s="27">
        <v>2299901</v>
      </c>
      <c r="B1376" s="6" t="s">
        <v>1924</v>
      </c>
      <c r="C1376" s="9">
        <v>3277</v>
      </c>
    </row>
    <row r="1377" customHeight="1" spans="1:3">
      <c r="A1377" s="27">
        <v>232</v>
      </c>
      <c r="B1377" s="46" t="s">
        <v>1925</v>
      </c>
      <c r="C1377" s="12">
        <f>SUM(C1378,C1379,C1384)</f>
        <v>382</v>
      </c>
    </row>
    <row r="1378" customHeight="1" spans="1:3">
      <c r="A1378" s="27">
        <v>23201</v>
      </c>
      <c r="B1378" s="46" t="s">
        <v>1926</v>
      </c>
      <c r="C1378" s="9">
        <v>0</v>
      </c>
    </row>
    <row r="1379" customHeight="1" spans="1:3">
      <c r="A1379" s="27">
        <v>23202</v>
      </c>
      <c r="B1379" s="46" t="s">
        <v>1927</v>
      </c>
      <c r="C1379" s="12">
        <f>SUM(C1380:C1383)</f>
        <v>0</v>
      </c>
    </row>
    <row r="1380" customHeight="1" spans="1:3">
      <c r="A1380" s="27">
        <v>2320201</v>
      </c>
      <c r="B1380" s="27" t="s">
        <v>1928</v>
      </c>
      <c r="C1380" s="9">
        <v>0</v>
      </c>
    </row>
    <row r="1381" customHeight="1" spans="1:3">
      <c r="A1381" s="27">
        <v>2320202</v>
      </c>
      <c r="B1381" s="27" t="s">
        <v>1929</v>
      </c>
      <c r="C1381" s="9">
        <v>0</v>
      </c>
    </row>
    <row r="1382" customHeight="1" spans="1:3">
      <c r="A1382" s="27">
        <v>2320203</v>
      </c>
      <c r="B1382" s="27" t="s">
        <v>1930</v>
      </c>
      <c r="C1382" s="9">
        <v>0</v>
      </c>
    </row>
    <row r="1383" customHeight="1" spans="1:3">
      <c r="A1383" s="27">
        <v>2320299</v>
      </c>
      <c r="B1383" s="27" t="s">
        <v>1931</v>
      </c>
      <c r="C1383" s="9">
        <v>0</v>
      </c>
    </row>
    <row r="1384" customHeight="1" spans="1:3">
      <c r="A1384" s="27">
        <v>23203</v>
      </c>
      <c r="B1384" s="46" t="s">
        <v>1932</v>
      </c>
      <c r="C1384" s="12">
        <f>SUM(C1385:C1388)</f>
        <v>382</v>
      </c>
    </row>
    <row r="1385" customHeight="1" spans="1:3">
      <c r="A1385" s="27">
        <v>2320301</v>
      </c>
      <c r="B1385" s="27" t="s">
        <v>1933</v>
      </c>
      <c r="C1385" s="9">
        <v>382</v>
      </c>
    </row>
    <row r="1386" customHeight="1" spans="1:3">
      <c r="A1386" s="27">
        <v>2320302</v>
      </c>
      <c r="B1386" s="27" t="s">
        <v>1934</v>
      </c>
      <c r="C1386" s="9">
        <v>0</v>
      </c>
    </row>
    <row r="1387" customHeight="1" spans="1:3">
      <c r="A1387" s="27">
        <v>2320303</v>
      </c>
      <c r="B1387" s="27" t="s">
        <v>1935</v>
      </c>
      <c r="C1387" s="9">
        <v>0</v>
      </c>
    </row>
    <row r="1388" customHeight="1" spans="1:3">
      <c r="A1388" s="27">
        <v>2320304</v>
      </c>
      <c r="B1388" s="27" t="s">
        <v>1936</v>
      </c>
      <c r="C1388" s="9">
        <v>0</v>
      </c>
    </row>
    <row r="1389" customHeight="1" spans="1:3">
      <c r="A1389" s="27">
        <v>233</v>
      </c>
      <c r="B1389" s="46" t="s">
        <v>1937</v>
      </c>
      <c r="C1389" s="12">
        <f>C1390+C1391+C1392</f>
        <v>0</v>
      </c>
    </row>
    <row r="1390" customHeight="1" spans="1:3">
      <c r="A1390" s="27">
        <v>23301</v>
      </c>
      <c r="B1390" s="46" t="s">
        <v>1938</v>
      </c>
      <c r="C1390" s="9">
        <v>0</v>
      </c>
    </row>
    <row r="1391" customHeight="1" spans="1:3">
      <c r="A1391" s="27">
        <v>23302</v>
      </c>
      <c r="B1391" s="46" t="s">
        <v>1939</v>
      </c>
      <c r="C1391" s="9">
        <v>0</v>
      </c>
    </row>
    <row r="1392" customHeight="1" spans="1:3">
      <c r="A1392" s="27">
        <v>23303</v>
      </c>
      <c r="B1392" s="46" t="s">
        <v>1940</v>
      </c>
      <c r="C1392" s="9">
        <v>0</v>
      </c>
    </row>
  </sheetData>
  <mergeCells count="3">
    <mergeCell ref="A1:C1"/>
    <mergeCell ref="A2:C2"/>
    <mergeCell ref="A3:C3"/>
  </mergeCells>
  <printOptions horizontalCentered="1" verticalCentered="1" gridLines="1"/>
  <pageMargins left="3" right="2" top="1" bottom="1" header="0" footer="0"/>
  <pageSetup paperSize="1" scale="60" orientation="landscape" blackAndWhite="1"/>
  <headerFooter alignWithMargins="0">
    <oddHeader>&amp;C@$</oddHeader>
    <oddFooter>&amp;C@&amp;- &amp;P&amp;-$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90"/>
  <sheetViews>
    <sheetView showGridLines="0" showZeros="0" topLeftCell="A4" workbookViewId="0">
      <selection activeCell="D88" sqref="D88"/>
    </sheetView>
  </sheetViews>
  <sheetFormatPr defaultColWidth="9.125" defaultRowHeight="14.25" outlineLevelCol="3"/>
  <cols>
    <col min="1" max="1" width="40.625" customWidth="1"/>
    <col min="2" max="2" width="19.5" customWidth="1"/>
    <col min="3" max="3" width="39.25" customWidth="1"/>
    <col min="4" max="4" width="19.75" customWidth="1"/>
  </cols>
  <sheetData>
    <row r="1" ht="33.95" customHeight="1" spans="1:4">
      <c r="A1" s="58" t="s">
        <v>1941</v>
      </c>
      <c r="B1" s="58"/>
      <c r="C1" s="58"/>
      <c r="D1" s="58"/>
    </row>
    <row r="2" ht="16.9" customHeight="1" spans="1:4">
      <c r="A2" s="3" t="s">
        <v>48</v>
      </c>
      <c r="B2" s="3"/>
      <c r="C2" s="3"/>
      <c r="D2" s="3"/>
    </row>
    <row r="3" ht="16.9" customHeight="1" spans="1:4">
      <c r="A3" s="3" t="s">
        <v>849</v>
      </c>
      <c r="B3" s="3"/>
      <c r="C3" s="3"/>
      <c r="D3" s="3"/>
    </row>
    <row r="4" ht="16.9" customHeight="1" spans="1:4">
      <c r="A4" s="4" t="s">
        <v>1942</v>
      </c>
      <c r="B4" s="4" t="s">
        <v>1943</v>
      </c>
      <c r="C4" s="4" t="s">
        <v>1942</v>
      </c>
      <c r="D4" s="4" t="s">
        <v>1943</v>
      </c>
    </row>
    <row r="5" ht="16.9" customHeight="1" spans="1:4">
      <c r="A5" s="46" t="s">
        <v>93</v>
      </c>
      <c r="B5" s="12">
        <f>'L01'!C5</f>
        <v>65826</v>
      </c>
      <c r="C5" s="46" t="s">
        <v>850</v>
      </c>
      <c r="D5" s="12">
        <f>'L02'!C5</f>
        <v>89872</v>
      </c>
    </row>
    <row r="6" ht="16.9" customHeight="1" spans="1:4">
      <c r="A6" s="46" t="s">
        <v>1944</v>
      </c>
      <c r="B6" s="12">
        <f>SUM(B7,B12,B31)</f>
        <v>40213</v>
      </c>
      <c r="C6" s="55" t="s">
        <v>1945</v>
      </c>
      <c r="D6" s="12">
        <f>SUM(D7,D12,D31)</f>
        <v>0</v>
      </c>
    </row>
    <row r="7" ht="16.9" customHeight="1" spans="1:4">
      <c r="A7" s="46" t="s">
        <v>1946</v>
      </c>
      <c r="B7" s="12">
        <f>SUM(B8:B11)</f>
        <v>4312</v>
      </c>
      <c r="C7" s="55" t="s">
        <v>1947</v>
      </c>
      <c r="D7" s="12">
        <f>SUM(D8:D11)</f>
        <v>0</v>
      </c>
    </row>
    <row r="8" ht="16.9" customHeight="1" spans="1:4">
      <c r="A8" s="27" t="s">
        <v>1948</v>
      </c>
      <c r="B8" s="13">
        <v>3443</v>
      </c>
      <c r="C8" s="91" t="s">
        <v>1949</v>
      </c>
      <c r="D8" s="13">
        <v>0</v>
      </c>
    </row>
    <row r="9" ht="16.9" customHeight="1" spans="1:4">
      <c r="A9" s="27" t="s">
        <v>1950</v>
      </c>
      <c r="B9" s="13">
        <v>710</v>
      </c>
      <c r="C9" s="91" t="s">
        <v>1951</v>
      </c>
      <c r="D9" s="13">
        <v>0</v>
      </c>
    </row>
    <row r="10" ht="16.9" customHeight="1" spans="1:4">
      <c r="A10" s="27" t="s">
        <v>1952</v>
      </c>
      <c r="B10" s="13">
        <v>159</v>
      </c>
      <c r="C10" s="91" t="s">
        <v>1953</v>
      </c>
      <c r="D10" s="13">
        <v>0</v>
      </c>
    </row>
    <row r="11" ht="16.9" customHeight="1" spans="1:4">
      <c r="A11" s="27" t="s">
        <v>1954</v>
      </c>
      <c r="B11" s="13">
        <v>0</v>
      </c>
      <c r="C11" s="91" t="s">
        <v>1955</v>
      </c>
      <c r="D11" s="13">
        <v>0</v>
      </c>
    </row>
    <row r="12" ht="16.9" customHeight="1" spans="1:4">
      <c r="A12" s="46" t="s">
        <v>1956</v>
      </c>
      <c r="B12" s="12">
        <f>SUM(B13:B30)</f>
        <v>21310</v>
      </c>
      <c r="C12" s="55" t="s">
        <v>1957</v>
      </c>
      <c r="D12" s="12">
        <f>SUM(D13:D30)</f>
        <v>0</v>
      </c>
    </row>
    <row r="13" ht="16.9" customHeight="1" spans="1:4">
      <c r="A13" s="27" t="s">
        <v>1958</v>
      </c>
      <c r="B13" s="13">
        <v>0</v>
      </c>
      <c r="C13" s="91" t="s">
        <v>1959</v>
      </c>
      <c r="D13" s="13">
        <v>0</v>
      </c>
    </row>
    <row r="14" ht="16.9" customHeight="1" spans="1:4">
      <c r="A14" s="27" t="s">
        <v>1960</v>
      </c>
      <c r="B14" s="13">
        <v>10561</v>
      </c>
      <c r="C14" s="91" t="s">
        <v>1961</v>
      </c>
      <c r="D14" s="13">
        <v>0</v>
      </c>
    </row>
    <row r="15" ht="16.9" customHeight="1" spans="1:4">
      <c r="A15" s="27" t="s">
        <v>1962</v>
      </c>
      <c r="B15" s="13">
        <v>211</v>
      </c>
      <c r="C15" s="91" t="s">
        <v>1963</v>
      </c>
      <c r="D15" s="13">
        <v>0</v>
      </c>
    </row>
    <row r="16" ht="16.9" customHeight="1" spans="1:4">
      <c r="A16" s="27" t="s">
        <v>1964</v>
      </c>
      <c r="B16" s="13">
        <v>0</v>
      </c>
      <c r="C16" s="91" t="s">
        <v>1965</v>
      </c>
      <c r="D16" s="13">
        <v>0</v>
      </c>
    </row>
    <row r="17" ht="16.9" customHeight="1" spans="1:4">
      <c r="A17" s="27" t="s">
        <v>1966</v>
      </c>
      <c r="B17" s="13">
        <v>913</v>
      </c>
      <c r="C17" s="91" t="s">
        <v>1967</v>
      </c>
      <c r="D17" s="13">
        <v>0</v>
      </c>
    </row>
    <row r="18" ht="16.9" customHeight="1" spans="1:4">
      <c r="A18" s="27" t="s">
        <v>1968</v>
      </c>
      <c r="B18" s="13">
        <v>0</v>
      </c>
      <c r="C18" s="91" t="s">
        <v>1969</v>
      </c>
      <c r="D18" s="13">
        <v>0</v>
      </c>
    </row>
    <row r="19" ht="16.9" customHeight="1" spans="1:4">
      <c r="A19" s="27" t="s">
        <v>1970</v>
      </c>
      <c r="B19" s="13">
        <v>0</v>
      </c>
      <c r="C19" s="91" t="s">
        <v>1971</v>
      </c>
      <c r="D19" s="13">
        <v>0</v>
      </c>
    </row>
    <row r="20" ht="16.9" customHeight="1" spans="1:4">
      <c r="A20" s="27" t="s">
        <v>1972</v>
      </c>
      <c r="B20" s="13">
        <v>0</v>
      </c>
      <c r="C20" s="91" t="s">
        <v>1973</v>
      </c>
      <c r="D20" s="13">
        <v>0</v>
      </c>
    </row>
    <row r="21" ht="16.9" customHeight="1" spans="1:4">
      <c r="A21" s="27" t="s">
        <v>1974</v>
      </c>
      <c r="B21" s="13">
        <v>73</v>
      </c>
      <c r="C21" s="91" t="s">
        <v>1975</v>
      </c>
      <c r="D21" s="13">
        <v>0</v>
      </c>
    </row>
    <row r="22" ht="16.9" customHeight="1" spans="1:4">
      <c r="A22" s="27" t="s">
        <v>1976</v>
      </c>
      <c r="B22" s="13">
        <v>40</v>
      </c>
      <c r="C22" s="91" t="s">
        <v>1977</v>
      </c>
      <c r="D22" s="13">
        <v>0</v>
      </c>
    </row>
    <row r="23" ht="16.9" customHeight="1" spans="1:4">
      <c r="A23" s="27" t="s">
        <v>1978</v>
      </c>
      <c r="B23" s="13">
        <v>1586</v>
      </c>
      <c r="C23" s="91" t="s">
        <v>1979</v>
      </c>
      <c r="D23" s="13">
        <v>0</v>
      </c>
    </row>
    <row r="24" ht="16.9" customHeight="1" spans="1:4">
      <c r="A24" s="27" t="s">
        <v>1980</v>
      </c>
      <c r="B24" s="13">
        <v>2395</v>
      </c>
      <c r="C24" s="91" t="s">
        <v>1981</v>
      </c>
      <c r="D24" s="13">
        <v>0</v>
      </c>
    </row>
    <row r="25" ht="16.9" customHeight="1" spans="1:4">
      <c r="A25" s="27" t="s">
        <v>1982</v>
      </c>
      <c r="B25" s="13">
        <v>4012</v>
      </c>
      <c r="C25" s="91" t="s">
        <v>1983</v>
      </c>
      <c r="D25" s="13">
        <v>0</v>
      </c>
    </row>
    <row r="26" ht="16.9" customHeight="1" spans="1:4">
      <c r="A26" s="27" t="s">
        <v>1984</v>
      </c>
      <c r="B26" s="13">
        <v>151</v>
      </c>
      <c r="C26" s="91" t="s">
        <v>1985</v>
      </c>
      <c r="D26" s="13">
        <v>0</v>
      </c>
    </row>
    <row r="27" ht="16.9" customHeight="1" spans="1:4">
      <c r="A27" s="27" t="s">
        <v>1986</v>
      </c>
      <c r="B27" s="13">
        <v>0</v>
      </c>
      <c r="C27" s="91" t="s">
        <v>1987</v>
      </c>
      <c r="D27" s="13">
        <v>0</v>
      </c>
    </row>
    <row r="28" ht="16.9" customHeight="1" spans="1:4">
      <c r="A28" s="27" t="s">
        <v>1988</v>
      </c>
      <c r="B28" s="13">
        <v>0</v>
      </c>
      <c r="C28" s="91" t="s">
        <v>1989</v>
      </c>
      <c r="D28" s="13">
        <v>0</v>
      </c>
    </row>
    <row r="29" ht="16.9" customHeight="1" spans="1:4">
      <c r="A29" s="27" t="s">
        <v>1990</v>
      </c>
      <c r="B29" s="13">
        <v>1368</v>
      </c>
      <c r="C29" s="91" t="s">
        <v>1991</v>
      </c>
      <c r="D29" s="13">
        <v>0</v>
      </c>
    </row>
    <row r="30" ht="16.9" customHeight="1" spans="1:4">
      <c r="A30" s="27" t="s">
        <v>1992</v>
      </c>
      <c r="B30" s="13">
        <v>0</v>
      </c>
      <c r="C30" s="91" t="s">
        <v>1993</v>
      </c>
      <c r="D30" s="13">
        <v>0</v>
      </c>
    </row>
    <row r="31" ht="16.9" customHeight="1" spans="1:4">
      <c r="A31" s="46" t="s">
        <v>1994</v>
      </c>
      <c r="B31" s="12">
        <f>SUM(B32:B51)</f>
        <v>14591</v>
      </c>
      <c r="C31" s="55" t="s">
        <v>1995</v>
      </c>
      <c r="D31" s="12">
        <f>SUM(D32:D51)</f>
        <v>0</v>
      </c>
    </row>
    <row r="32" ht="17.25" customHeight="1" spans="1:4">
      <c r="A32" s="27" t="s">
        <v>1996</v>
      </c>
      <c r="B32" s="13">
        <v>7</v>
      </c>
      <c r="C32" s="91" t="s">
        <v>1996</v>
      </c>
      <c r="D32" s="13">
        <v>0</v>
      </c>
    </row>
    <row r="33" ht="17.25" customHeight="1" spans="1:4">
      <c r="A33" s="27" t="s">
        <v>1997</v>
      </c>
      <c r="B33" s="13">
        <v>0</v>
      </c>
      <c r="C33" s="91" t="s">
        <v>1997</v>
      </c>
      <c r="D33" s="13">
        <v>0</v>
      </c>
    </row>
    <row r="34" ht="17.25" customHeight="1" spans="1:4">
      <c r="A34" s="27" t="s">
        <v>1998</v>
      </c>
      <c r="B34" s="13">
        <v>0</v>
      </c>
      <c r="C34" s="91" t="s">
        <v>1998</v>
      </c>
      <c r="D34" s="13">
        <v>0</v>
      </c>
    </row>
    <row r="35" ht="17.25" customHeight="1" spans="1:4">
      <c r="A35" s="27" t="s">
        <v>1999</v>
      </c>
      <c r="B35" s="14">
        <v>0</v>
      </c>
      <c r="C35" s="91" t="s">
        <v>1999</v>
      </c>
      <c r="D35" s="13">
        <v>0</v>
      </c>
    </row>
    <row r="36" ht="16.9" customHeight="1" spans="1:4">
      <c r="A36" s="35" t="s">
        <v>2000</v>
      </c>
      <c r="B36" s="13">
        <v>155</v>
      </c>
      <c r="C36" s="116" t="s">
        <v>2000</v>
      </c>
      <c r="D36" s="13">
        <v>0</v>
      </c>
    </row>
    <row r="37" ht="16.9" customHeight="1" spans="1:4">
      <c r="A37" s="27" t="s">
        <v>2001</v>
      </c>
      <c r="B37" s="15">
        <v>13</v>
      </c>
      <c r="C37" s="91" t="s">
        <v>2001</v>
      </c>
      <c r="D37" s="13">
        <v>0</v>
      </c>
    </row>
    <row r="38" ht="16.9" customHeight="1" spans="1:4">
      <c r="A38" s="27" t="s">
        <v>2002</v>
      </c>
      <c r="B38" s="13">
        <v>143</v>
      </c>
      <c r="C38" s="91" t="s">
        <v>2002</v>
      </c>
      <c r="D38" s="13">
        <v>0</v>
      </c>
    </row>
    <row r="39" ht="16.9" customHeight="1" spans="1:4">
      <c r="A39" s="27" t="s">
        <v>2003</v>
      </c>
      <c r="B39" s="13">
        <v>1933</v>
      </c>
      <c r="C39" s="91" t="s">
        <v>2003</v>
      </c>
      <c r="D39" s="13">
        <v>0</v>
      </c>
    </row>
    <row r="40" ht="16.9" customHeight="1" spans="1:4">
      <c r="A40" s="27" t="s">
        <v>2004</v>
      </c>
      <c r="B40" s="13">
        <v>1718</v>
      </c>
      <c r="C40" s="91" t="s">
        <v>2004</v>
      </c>
      <c r="D40" s="13">
        <v>0</v>
      </c>
    </row>
    <row r="41" ht="16.9" customHeight="1" spans="1:4">
      <c r="A41" s="27" t="s">
        <v>2005</v>
      </c>
      <c r="B41" s="13">
        <v>503</v>
      </c>
      <c r="C41" s="91" t="s">
        <v>2005</v>
      </c>
      <c r="D41" s="13">
        <v>0</v>
      </c>
    </row>
    <row r="42" ht="16.9" customHeight="1" spans="1:4">
      <c r="A42" s="27" t="s">
        <v>2006</v>
      </c>
      <c r="B42" s="13">
        <v>872</v>
      </c>
      <c r="C42" s="91" t="s">
        <v>2006</v>
      </c>
      <c r="D42" s="13">
        <v>0</v>
      </c>
    </row>
    <row r="43" ht="16.9" customHeight="1" spans="1:4">
      <c r="A43" s="27" t="s">
        <v>2007</v>
      </c>
      <c r="B43" s="13">
        <v>7422</v>
      </c>
      <c r="C43" s="91" t="s">
        <v>2007</v>
      </c>
      <c r="D43" s="13">
        <v>0</v>
      </c>
    </row>
    <row r="44" ht="16.9" customHeight="1" spans="1:4">
      <c r="A44" s="27" t="s">
        <v>2008</v>
      </c>
      <c r="B44" s="13">
        <v>180</v>
      </c>
      <c r="C44" s="91" t="s">
        <v>2008</v>
      </c>
      <c r="D44" s="13">
        <v>0</v>
      </c>
    </row>
    <row r="45" ht="16.9" customHeight="1" spans="1:4">
      <c r="A45" s="27" t="s">
        <v>2009</v>
      </c>
      <c r="B45" s="13">
        <v>508</v>
      </c>
      <c r="C45" s="91" t="s">
        <v>2009</v>
      </c>
      <c r="D45" s="13">
        <v>0</v>
      </c>
    </row>
    <row r="46" ht="16.9" customHeight="1" spans="1:4">
      <c r="A46" s="27" t="s">
        <v>2010</v>
      </c>
      <c r="B46" s="13">
        <v>184</v>
      </c>
      <c r="C46" s="91" t="s">
        <v>2010</v>
      </c>
      <c r="D46" s="13">
        <v>0</v>
      </c>
    </row>
    <row r="47" ht="16.9" customHeight="1" spans="1:4">
      <c r="A47" s="27" t="s">
        <v>2011</v>
      </c>
      <c r="B47" s="13">
        <v>0</v>
      </c>
      <c r="C47" s="91" t="s">
        <v>2011</v>
      </c>
      <c r="D47" s="13">
        <v>0</v>
      </c>
    </row>
    <row r="48" ht="16.9" customHeight="1" spans="1:4">
      <c r="A48" s="27" t="s">
        <v>2012</v>
      </c>
      <c r="B48" s="13">
        <v>220</v>
      </c>
      <c r="C48" s="91" t="s">
        <v>2012</v>
      </c>
      <c r="D48" s="13">
        <v>0</v>
      </c>
    </row>
    <row r="49" ht="16.9" customHeight="1" spans="1:4">
      <c r="A49" s="27" t="s">
        <v>2013</v>
      </c>
      <c r="B49" s="13">
        <v>733</v>
      </c>
      <c r="C49" s="91" t="s">
        <v>2013</v>
      </c>
      <c r="D49" s="13">
        <v>0</v>
      </c>
    </row>
    <row r="50" ht="16.9" customHeight="1" spans="1:4">
      <c r="A50" s="27" t="s">
        <v>2014</v>
      </c>
      <c r="B50" s="13">
        <v>0</v>
      </c>
      <c r="C50" s="91" t="s">
        <v>2014</v>
      </c>
      <c r="D50" s="13">
        <v>0</v>
      </c>
    </row>
    <row r="51" ht="16.9" customHeight="1" spans="1:4">
      <c r="A51" s="27" t="s">
        <v>2015</v>
      </c>
      <c r="B51" s="13">
        <v>0</v>
      </c>
      <c r="C51" s="91" t="s">
        <v>1024</v>
      </c>
      <c r="D51" s="13">
        <v>0</v>
      </c>
    </row>
    <row r="52" ht="16.9" customHeight="1" spans="1:4">
      <c r="A52" s="46" t="s">
        <v>2016</v>
      </c>
      <c r="B52" s="12">
        <f>SUM(B53:B56)</f>
        <v>0</v>
      </c>
      <c r="C52" s="55" t="s">
        <v>2017</v>
      </c>
      <c r="D52" s="12">
        <f>SUM(D53:D56)</f>
        <v>18097</v>
      </c>
    </row>
    <row r="53" ht="16.9" customHeight="1" spans="1:4">
      <c r="A53" s="27" t="s">
        <v>2018</v>
      </c>
      <c r="B53" s="13">
        <v>0</v>
      </c>
      <c r="C53" s="91" t="s">
        <v>2019</v>
      </c>
      <c r="D53" s="13">
        <v>1221</v>
      </c>
    </row>
    <row r="54" ht="16.9" customHeight="1" spans="1:4">
      <c r="A54" s="27" t="s">
        <v>2020</v>
      </c>
      <c r="B54" s="13">
        <v>0</v>
      </c>
      <c r="C54" s="91" t="s">
        <v>2021</v>
      </c>
      <c r="D54" s="13">
        <v>586</v>
      </c>
    </row>
    <row r="55" ht="16.9" customHeight="1" spans="1:4">
      <c r="A55" s="27" t="s">
        <v>2022</v>
      </c>
      <c r="B55" s="13">
        <v>0</v>
      </c>
      <c r="C55" s="91" t="s">
        <v>2023</v>
      </c>
      <c r="D55" s="13">
        <v>0</v>
      </c>
    </row>
    <row r="56" ht="16.9" customHeight="1" spans="1:4">
      <c r="A56" s="27" t="s">
        <v>2024</v>
      </c>
      <c r="B56" s="13">
        <v>0</v>
      </c>
      <c r="C56" s="91" t="s">
        <v>2025</v>
      </c>
      <c r="D56" s="13">
        <v>16290</v>
      </c>
    </row>
    <row r="57" ht="16.9" customHeight="1" spans="1:4">
      <c r="A57" s="46" t="s">
        <v>2026</v>
      </c>
      <c r="B57" s="9">
        <v>0</v>
      </c>
      <c r="C57" s="91"/>
      <c r="D57" s="38"/>
    </row>
    <row r="58" ht="16.9" customHeight="1" spans="1:4">
      <c r="A58" s="46" t="s">
        <v>2027</v>
      </c>
      <c r="B58" s="19">
        <v>0</v>
      </c>
      <c r="C58" s="91"/>
      <c r="D58" s="39"/>
    </row>
    <row r="59" ht="16.9" customHeight="1" spans="1:4">
      <c r="A59" s="117" t="s">
        <v>2028</v>
      </c>
      <c r="B59" s="12">
        <f>SUM(B60:B62)</f>
        <v>2278</v>
      </c>
      <c r="C59" s="118" t="s">
        <v>2029</v>
      </c>
      <c r="D59" s="9">
        <v>2278</v>
      </c>
    </row>
    <row r="60" ht="16.9" customHeight="1" spans="1:4">
      <c r="A60" s="27" t="s">
        <v>2030</v>
      </c>
      <c r="B60" s="11">
        <v>2278</v>
      </c>
      <c r="C60" s="91"/>
      <c r="D60" s="119"/>
    </row>
    <row r="61" ht="16.9" customHeight="1" spans="1:4">
      <c r="A61" s="27" t="s">
        <v>2031</v>
      </c>
      <c r="B61" s="9">
        <v>0</v>
      </c>
      <c r="C61" s="91"/>
      <c r="D61" s="38"/>
    </row>
    <row r="62" ht="16.9" customHeight="1" spans="1:4">
      <c r="A62" s="27" t="s">
        <v>2032</v>
      </c>
      <c r="B62" s="9">
        <v>0</v>
      </c>
      <c r="C62" s="91"/>
      <c r="D62" s="38"/>
    </row>
    <row r="63" ht="16.9" customHeight="1" spans="1:4">
      <c r="A63" s="46" t="s">
        <v>2033</v>
      </c>
      <c r="B63" s="7">
        <f>B64</f>
        <v>0</v>
      </c>
      <c r="C63" s="55" t="s">
        <v>2034</v>
      </c>
      <c r="D63" s="12">
        <f>D64</f>
        <v>20567</v>
      </c>
    </row>
    <row r="64" ht="16.9" customHeight="1" spans="1:4">
      <c r="A64" s="117" t="s">
        <v>2035</v>
      </c>
      <c r="B64" s="12">
        <f>B65</f>
        <v>0</v>
      </c>
      <c r="C64" s="120" t="s">
        <v>2036</v>
      </c>
      <c r="D64" s="26">
        <f>SUM(D65:D68)</f>
        <v>20567</v>
      </c>
    </row>
    <row r="65" ht="16.9" customHeight="1" spans="1:4">
      <c r="A65" s="46" t="s">
        <v>2037</v>
      </c>
      <c r="B65" s="26">
        <f>SUM(B66:B69)</f>
        <v>0</v>
      </c>
      <c r="C65" s="91" t="s">
        <v>2038</v>
      </c>
      <c r="D65" s="9">
        <v>518</v>
      </c>
    </row>
    <row r="66" ht="16.9" customHeight="1" spans="1:4">
      <c r="A66" s="27" t="s">
        <v>2039</v>
      </c>
      <c r="B66" s="9">
        <v>0</v>
      </c>
      <c r="C66" s="91" t="s">
        <v>2040</v>
      </c>
      <c r="D66" s="9">
        <v>0</v>
      </c>
    </row>
    <row r="67" ht="16.9" customHeight="1" spans="1:4">
      <c r="A67" s="27" t="s">
        <v>2041</v>
      </c>
      <c r="B67" s="9">
        <v>0</v>
      </c>
      <c r="C67" s="91" t="s">
        <v>2042</v>
      </c>
      <c r="D67" s="9">
        <v>0</v>
      </c>
    </row>
    <row r="68" ht="16.9" customHeight="1" spans="1:4">
      <c r="A68" s="27" t="s">
        <v>2043</v>
      </c>
      <c r="B68" s="9">
        <v>0</v>
      </c>
      <c r="C68" s="91" t="s">
        <v>2044</v>
      </c>
      <c r="D68" s="9">
        <v>20049</v>
      </c>
    </row>
    <row r="69" ht="16.9" customHeight="1" spans="1:4">
      <c r="A69" s="27" t="s">
        <v>2045</v>
      </c>
      <c r="B69" s="9">
        <v>0</v>
      </c>
      <c r="C69" s="91"/>
      <c r="D69" s="38"/>
    </row>
    <row r="70" ht="16.9" customHeight="1" spans="1:4">
      <c r="A70" s="46" t="s">
        <v>2046</v>
      </c>
      <c r="B70" s="12">
        <f>B71</f>
        <v>20567</v>
      </c>
      <c r="C70" s="55" t="s">
        <v>2047</v>
      </c>
      <c r="D70" s="26">
        <f>SUM(D71:D74)</f>
        <v>0</v>
      </c>
    </row>
    <row r="71" ht="17.25" customHeight="1" spans="1:4">
      <c r="A71" s="27" t="s">
        <v>2048</v>
      </c>
      <c r="B71" s="7">
        <f>SUM(B72:B75)</f>
        <v>20567</v>
      </c>
      <c r="C71" s="121" t="s">
        <v>2049</v>
      </c>
      <c r="D71" s="13">
        <v>0</v>
      </c>
    </row>
    <row r="72" ht="17.25" customHeight="1" spans="1:4">
      <c r="A72" s="35" t="s">
        <v>2050</v>
      </c>
      <c r="B72" s="13">
        <v>20567</v>
      </c>
      <c r="C72" s="116" t="s">
        <v>2051</v>
      </c>
      <c r="D72" s="15">
        <v>0</v>
      </c>
    </row>
    <row r="73" ht="17.25" customHeight="1" spans="1:4">
      <c r="A73" s="27" t="s">
        <v>2052</v>
      </c>
      <c r="B73" s="15">
        <v>0</v>
      </c>
      <c r="C73" s="91" t="s">
        <v>2053</v>
      </c>
      <c r="D73" s="13">
        <v>0</v>
      </c>
    </row>
    <row r="74" ht="17.25" customHeight="1" spans="1:4">
      <c r="A74" s="27" t="s">
        <v>2054</v>
      </c>
      <c r="B74" s="13">
        <v>0</v>
      </c>
      <c r="C74" s="91" t="s">
        <v>2055</v>
      </c>
      <c r="D74" s="13">
        <v>0</v>
      </c>
    </row>
    <row r="75" ht="17.25" customHeight="1" spans="1:4">
      <c r="A75" s="27" t="s">
        <v>2056</v>
      </c>
      <c r="B75" s="13">
        <v>0</v>
      </c>
      <c r="C75" s="91"/>
      <c r="D75" s="63"/>
    </row>
    <row r="76" ht="16.9" customHeight="1" spans="1:4">
      <c r="A76" s="46" t="s">
        <v>2057</v>
      </c>
      <c r="B76" s="13">
        <v>0</v>
      </c>
      <c r="C76" s="55" t="s">
        <v>2058</v>
      </c>
      <c r="D76" s="9">
        <v>0</v>
      </c>
    </row>
    <row r="77" ht="16.9" customHeight="1" spans="1:4">
      <c r="A77" s="46" t="s">
        <v>2059</v>
      </c>
      <c r="B77" s="9">
        <v>0</v>
      </c>
      <c r="C77" s="55" t="s">
        <v>2060</v>
      </c>
      <c r="D77" s="9">
        <v>0</v>
      </c>
    </row>
    <row r="78" ht="16.9" customHeight="1" spans="1:4">
      <c r="A78" s="46" t="s">
        <v>2061</v>
      </c>
      <c r="B78" s="13">
        <v>0</v>
      </c>
      <c r="C78" s="55" t="s">
        <v>2062</v>
      </c>
      <c r="D78" s="9">
        <v>0</v>
      </c>
    </row>
    <row r="79" ht="17.25" customHeight="1" spans="1:4">
      <c r="A79" s="46" t="s">
        <v>2063</v>
      </c>
      <c r="B79" s="9">
        <v>1930</v>
      </c>
      <c r="C79" s="122" t="s">
        <v>2064</v>
      </c>
      <c r="D79" s="19">
        <v>0</v>
      </c>
    </row>
    <row r="80" ht="16.9" customHeight="1" spans="1:4">
      <c r="A80" s="46" t="s">
        <v>2065</v>
      </c>
      <c r="B80" s="12">
        <f>SUM(B81:B83)</f>
        <v>0</v>
      </c>
      <c r="C80" s="122" t="s">
        <v>1787</v>
      </c>
      <c r="D80" s="12">
        <f>SUM(D81:D83)</f>
        <v>0</v>
      </c>
    </row>
    <row r="81" ht="16.9" customHeight="1" spans="1:4">
      <c r="A81" s="27" t="s">
        <v>2066</v>
      </c>
      <c r="B81" s="9">
        <v>0</v>
      </c>
      <c r="C81" s="123" t="s">
        <v>2067</v>
      </c>
      <c r="D81" s="11">
        <v>0</v>
      </c>
    </row>
    <row r="82" ht="16.9" customHeight="1" spans="1:4">
      <c r="A82" s="27" t="s">
        <v>2068</v>
      </c>
      <c r="B82" s="14">
        <v>0</v>
      </c>
      <c r="C82" s="123" t="s">
        <v>2069</v>
      </c>
      <c r="D82" s="15">
        <v>0</v>
      </c>
    </row>
    <row r="83" ht="16.9" customHeight="1" spans="1:4">
      <c r="A83" s="27" t="s">
        <v>2070</v>
      </c>
      <c r="B83" s="13">
        <v>0</v>
      </c>
      <c r="C83" s="123" t="s">
        <v>2071</v>
      </c>
      <c r="D83" s="15">
        <v>0</v>
      </c>
    </row>
    <row r="84" ht="16.9" customHeight="1" spans="1:4">
      <c r="A84" s="46" t="s">
        <v>2072</v>
      </c>
      <c r="B84" s="15">
        <v>0</v>
      </c>
      <c r="C84" s="122" t="s">
        <v>2073</v>
      </c>
      <c r="D84" s="15">
        <v>0</v>
      </c>
    </row>
    <row r="85" ht="16.9" customHeight="1" spans="1:4">
      <c r="A85" s="46" t="s">
        <v>2074</v>
      </c>
      <c r="B85" s="13">
        <v>0</v>
      </c>
      <c r="C85" s="122" t="s">
        <v>2075</v>
      </c>
      <c r="D85" s="15">
        <v>0</v>
      </c>
    </row>
    <row r="86" ht="16.9" customHeight="1" spans="1:4">
      <c r="A86" s="117"/>
      <c r="B86" s="38"/>
      <c r="C86" s="55" t="s">
        <v>2076</v>
      </c>
      <c r="D86" s="11">
        <v>0</v>
      </c>
    </row>
    <row r="87" ht="16.9" customHeight="1" spans="1:4">
      <c r="A87" s="117"/>
      <c r="B87" s="38"/>
      <c r="C87" s="55" t="s">
        <v>2077</v>
      </c>
      <c r="D87" s="12">
        <f>B90-D5-D6-D52-D59-D63-D70-D76-D77-D78-D79-D80-D84-D85-D86</f>
        <v>0</v>
      </c>
    </row>
    <row r="88" ht="16.9" customHeight="1" spans="1:4">
      <c r="A88" s="117"/>
      <c r="B88" s="38"/>
      <c r="C88" s="55" t="s">
        <v>2078</v>
      </c>
      <c r="D88" s="9">
        <v>0</v>
      </c>
    </row>
    <row r="89" ht="16.9" customHeight="1" spans="1:4">
      <c r="A89" s="117"/>
      <c r="B89" s="38"/>
      <c r="C89" s="55" t="s">
        <v>2079</v>
      </c>
      <c r="D89" s="7">
        <f>D87-D88</f>
        <v>0</v>
      </c>
    </row>
    <row r="90" ht="16.9" customHeight="1" spans="1:4">
      <c r="A90" s="41" t="s">
        <v>2080</v>
      </c>
      <c r="B90" s="12">
        <f>SUM(B5:B6,B52,B57:B59,B63,B70,B76:B80,B84:B85)</f>
        <v>130814</v>
      </c>
      <c r="C90" s="124" t="s">
        <v>2081</v>
      </c>
      <c r="D90" s="12">
        <f>SUM(D5:D6,D52,D59,D63,D70,D76:D80,D84:D87)</f>
        <v>130814</v>
      </c>
    </row>
  </sheetData>
  <mergeCells count="3">
    <mergeCell ref="A1:D1"/>
    <mergeCell ref="A2:D2"/>
    <mergeCell ref="A3:D3"/>
  </mergeCells>
  <printOptions gridLines="1"/>
  <pageMargins left="3" right="2" top="1" bottom="1" header="0" footer="0"/>
  <pageSetup paperSize="1" orientation="landscape" blackAndWhite="1"/>
  <headerFooter alignWithMargins="0">
    <oddHeader>&amp;C@$</oddHeader>
    <oddFooter>&amp;C@&amp;- &amp;P&amp;-$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37"/>
  <sheetViews>
    <sheetView showGridLines="0" showZeros="0" workbookViewId="0">
      <selection activeCell="G37" sqref="G37"/>
    </sheetView>
  </sheetViews>
  <sheetFormatPr defaultColWidth="9.125" defaultRowHeight="14.25" outlineLevelCol="7"/>
  <cols>
    <col min="1" max="1" width="9.5" customWidth="1"/>
    <col min="2" max="2" width="31.125" customWidth="1"/>
    <col min="3" max="6" width="14.5" customWidth="1"/>
    <col min="7" max="8" width="13.875" customWidth="1"/>
  </cols>
  <sheetData>
    <row r="1" ht="33.95" customHeight="1" spans="1:8">
      <c r="A1" s="2" t="s">
        <v>2082</v>
      </c>
      <c r="B1" s="2"/>
      <c r="C1" s="2"/>
      <c r="D1" s="2"/>
      <c r="E1" s="2"/>
      <c r="F1" s="2"/>
      <c r="G1" s="2"/>
      <c r="H1" s="2"/>
    </row>
    <row r="2" ht="16.9" customHeight="1" spans="1:8">
      <c r="A2" s="3" t="s">
        <v>50</v>
      </c>
      <c r="B2" s="3"/>
      <c r="C2" s="3"/>
      <c r="D2" s="3"/>
      <c r="E2" s="3"/>
      <c r="F2" s="3"/>
      <c r="G2" s="3"/>
      <c r="H2" s="3"/>
    </row>
    <row r="3" ht="16.9" customHeight="1" spans="1:8">
      <c r="A3" s="3" t="s">
        <v>849</v>
      </c>
      <c r="B3" s="3"/>
      <c r="C3" s="3"/>
      <c r="D3" s="3"/>
      <c r="E3" s="3"/>
      <c r="F3" s="3"/>
      <c r="G3" s="3"/>
      <c r="H3" s="3"/>
    </row>
    <row r="4" ht="16.9" customHeight="1" spans="1:8">
      <c r="A4" s="4" t="s">
        <v>90</v>
      </c>
      <c r="B4" s="4" t="s">
        <v>91</v>
      </c>
      <c r="C4" s="4" t="s">
        <v>2083</v>
      </c>
      <c r="D4" s="4" t="s">
        <v>2084</v>
      </c>
      <c r="E4" s="4"/>
      <c r="F4" s="4"/>
      <c r="G4" s="4"/>
      <c r="H4" s="4" t="s">
        <v>2085</v>
      </c>
    </row>
    <row r="5" ht="16.9" customHeight="1" spans="1:8">
      <c r="A5" s="4"/>
      <c r="B5" s="4"/>
      <c r="C5" s="4"/>
      <c r="D5" s="4" t="s">
        <v>2086</v>
      </c>
      <c r="E5" s="4"/>
      <c r="F5" s="4"/>
      <c r="G5" s="45" t="s">
        <v>2087</v>
      </c>
      <c r="H5" s="4"/>
    </row>
    <row r="6" ht="16.9" customHeight="1" spans="1:8">
      <c r="A6" s="17"/>
      <c r="B6" s="17"/>
      <c r="C6" s="17"/>
      <c r="D6" s="17" t="s">
        <v>2088</v>
      </c>
      <c r="E6" s="17" t="s">
        <v>2089</v>
      </c>
      <c r="F6" s="17" t="s">
        <v>17</v>
      </c>
      <c r="G6" s="47"/>
      <c r="H6" s="17"/>
    </row>
    <row r="7" ht="16.9" customHeight="1" spans="1:8">
      <c r="A7" s="6"/>
      <c r="B7" s="4" t="s">
        <v>93</v>
      </c>
      <c r="C7" s="12">
        <f t="shared" ref="C7:H7" si="0">SUM(C8,C29)</f>
        <v>77070</v>
      </c>
      <c r="D7" s="12">
        <f>SUM(D8,D29)</f>
        <v>0</v>
      </c>
      <c r="E7" s="12">
        <f>SUM(E8,E29)</f>
        <v>0</v>
      </c>
      <c r="F7" s="12">
        <f>SUM(F8,F29)</f>
        <v>0</v>
      </c>
      <c r="G7" s="48">
        <f>SUM(G8,G29)</f>
        <v>-11570</v>
      </c>
      <c r="H7" s="12">
        <f>SUM(H8,H29)</f>
        <v>65500</v>
      </c>
    </row>
    <row r="8" ht="16.9" customHeight="1" spans="1:8">
      <c r="A8" s="27">
        <v>101</v>
      </c>
      <c r="B8" s="49" t="s">
        <v>94</v>
      </c>
      <c r="C8" s="12">
        <f t="shared" ref="C8:H8" si="1">SUM(C9:C28)</f>
        <v>74330</v>
      </c>
      <c r="D8" s="12">
        <f>SUM(D9:D28)</f>
        <v>0</v>
      </c>
      <c r="E8" s="12">
        <f>SUM(E9:E28)</f>
        <v>0</v>
      </c>
      <c r="F8" s="12">
        <f>SUM(F9:F28)</f>
        <v>0</v>
      </c>
      <c r="G8" s="48">
        <f>SUM(G9:G28)</f>
        <v>-11213</v>
      </c>
      <c r="H8" s="12">
        <f>SUM(H9:H28)</f>
        <v>63117</v>
      </c>
    </row>
    <row r="9" ht="16.9" customHeight="1" spans="1:8">
      <c r="A9" s="27">
        <v>10101</v>
      </c>
      <c r="B9" s="6" t="s">
        <v>95</v>
      </c>
      <c r="C9" s="13">
        <v>7620</v>
      </c>
      <c r="D9" s="12">
        <f t="shared" ref="D9:D28" si="2">E9+F9</f>
        <v>0</v>
      </c>
      <c r="E9" s="13">
        <v>0</v>
      </c>
      <c r="F9" s="13">
        <v>0</v>
      </c>
      <c r="G9" s="72">
        <v>8726</v>
      </c>
      <c r="H9" s="12">
        <f t="shared" ref="H9:H28" si="3">C9+D9+G9</f>
        <v>16346</v>
      </c>
    </row>
    <row r="10" ht="16.9" customHeight="1" spans="1:8">
      <c r="A10" s="27">
        <v>10102</v>
      </c>
      <c r="B10" s="6" t="s">
        <v>142</v>
      </c>
      <c r="C10" s="13">
        <v>0</v>
      </c>
      <c r="D10" s="12">
        <f>E10+F10</f>
        <v>0</v>
      </c>
      <c r="E10" s="13">
        <v>0</v>
      </c>
      <c r="F10" s="13">
        <v>0</v>
      </c>
      <c r="G10" s="72">
        <v>0</v>
      </c>
      <c r="H10" s="12">
        <f>C10+D10+G10</f>
        <v>0</v>
      </c>
    </row>
    <row r="11" ht="16.9" customHeight="1" spans="1:8">
      <c r="A11" s="27">
        <v>10103</v>
      </c>
      <c r="B11" s="6" t="s">
        <v>162</v>
      </c>
      <c r="C11" s="13">
        <v>23850</v>
      </c>
      <c r="D11" s="12">
        <f>E11+F11</f>
        <v>0</v>
      </c>
      <c r="E11" s="13">
        <v>0</v>
      </c>
      <c r="F11" s="13">
        <v>0</v>
      </c>
      <c r="G11" s="72">
        <v>-15950</v>
      </c>
      <c r="H11" s="12">
        <f>C11+D11+G11</f>
        <v>7900</v>
      </c>
    </row>
    <row r="12" ht="16.9" customHeight="1" spans="1:8">
      <c r="A12" s="27">
        <v>10104</v>
      </c>
      <c r="B12" s="6" t="s">
        <v>174</v>
      </c>
      <c r="C12" s="13">
        <v>6590</v>
      </c>
      <c r="D12" s="12">
        <f>E12+F12</f>
        <v>0</v>
      </c>
      <c r="E12" s="13">
        <v>0</v>
      </c>
      <c r="F12" s="13">
        <v>0</v>
      </c>
      <c r="G12" s="72">
        <v>-2287</v>
      </c>
      <c r="H12" s="12">
        <f>C12+D12+G12</f>
        <v>4303</v>
      </c>
    </row>
    <row r="13" ht="16.9" customHeight="1" spans="1:8">
      <c r="A13" s="27">
        <v>10105</v>
      </c>
      <c r="B13" s="6" t="s">
        <v>275</v>
      </c>
      <c r="C13" s="13">
        <v>0</v>
      </c>
      <c r="D13" s="12">
        <f>E13+F13</f>
        <v>0</v>
      </c>
      <c r="E13" s="13">
        <v>0</v>
      </c>
      <c r="F13" s="13">
        <v>0</v>
      </c>
      <c r="G13" s="72">
        <v>0</v>
      </c>
      <c r="H13" s="12">
        <f>C13+D13+G13</f>
        <v>0</v>
      </c>
    </row>
    <row r="14" ht="16.9" customHeight="1" spans="1:8">
      <c r="A14" s="27">
        <v>10106</v>
      </c>
      <c r="B14" s="6" t="s">
        <v>2090</v>
      </c>
      <c r="C14" s="13">
        <v>1640</v>
      </c>
      <c r="D14" s="12">
        <f>E14+F14</f>
        <v>0</v>
      </c>
      <c r="E14" s="13">
        <v>0</v>
      </c>
      <c r="F14" s="13">
        <v>0</v>
      </c>
      <c r="G14" s="72">
        <v>0</v>
      </c>
      <c r="H14" s="12">
        <f>C14+D14+G14</f>
        <v>1640</v>
      </c>
    </row>
    <row r="15" ht="16.9" customHeight="1" spans="1:8">
      <c r="A15" s="27">
        <v>10107</v>
      </c>
      <c r="B15" s="6" t="s">
        <v>344</v>
      </c>
      <c r="C15" s="13">
        <v>31</v>
      </c>
      <c r="D15" s="12">
        <f>E15+F15</f>
        <v>0</v>
      </c>
      <c r="E15" s="13">
        <v>0</v>
      </c>
      <c r="F15" s="13">
        <v>0</v>
      </c>
      <c r="G15" s="72">
        <v>0</v>
      </c>
      <c r="H15" s="12">
        <f>C15+D15+G15</f>
        <v>31</v>
      </c>
    </row>
    <row r="16" ht="16.9" customHeight="1" spans="1:8">
      <c r="A16" s="27">
        <v>10109</v>
      </c>
      <c r="B16" s="6" t="s">
        <v>348</v>
      </c>
      <c r="C16" s="13">
        <v>3060</v>
      </c>
      <c r="D16" s="12">
        <f>E16+F16</f>
        <v>0</v>
      </c>
      <c r="E16" s="13">
        <v>0</v>
      </c>
      <c r="F16" s="13">
        <v>0</v>
      </c>
      <c r="G16" s="72">
        <v>3</v>
      </c>
      <c r="H16" s="12">
        <f>C16+D16+G16</f>
        <v>3063</v>
      </c>
    </row>
    <row r="17" ht="16.9" customHeight="1" spans="1:8">
      <c r="A17" s="27">
        <v>10110</v>
      </c>
      <c r="B17" s="6" t="s">
        <v>362</v>
      </c>
      <c r="C17" s="13">
        <v>1500</v>
      </c>
      <c r="D17" s="12">
        <f>E17+F17</f>
        <v>0</v>
      </c>
      <c r="E17" s="13">
        <v>0</v>
      </c>
      <c r="F17" s="13">
        <v>0</v>
      </c>
      <c r="G17" s="72">
        <v>2</v>
      </c>
      <c r="H17" s="12">
        <f>C17+D17+G17</f>
        <v>1502</v>
      </c>
    </row>
    <row r="18" ht="16.9" customHeight="1" spans="1:8">
      <c r="A18" s="27">
        <v>10111</v>
      </c>
      <c r="B18" s="6" t="s">
        <v>371</v>
      </c>
      <c r="C18" s="13">
        <v>770</v>
      </c>
      <c r="D18" s="12">
        <f>E18+F18</f>
        <v>0</v>
      </c>
      <c r="E18" s="13">
        <v>0</v>
      </c>
      <c r="F18" s="13">
        <v>0</v>
      </c>
      <c r="G18" s="72">
        <v>-7</v>
      </c>
      <c r="H18" s="12">
        <f>C18+D18+G18</f>
        <v>763</v>
      </c>
    </row>
    <row r="19" ht="16.9" customHeight="1" spans="1:8">
      <c r="A19" s="27">
        <v>10112</v>
      </c>
      <c r="B19" s="6" t="s">
        <v>377</v>
      </c>
      <c r="C19" s="13">
        <v>5140</v>
      </c>
      <c r="D19" s="12">
        <f>E19+F19</f>
        <v>0</v>
      </c>
      <c r="E19" s="13">
        <v>0</v>
      </c>
      <c r="F19" s="13">
        <v>0</v>
      </c>
      <c r="G19" s="72">
        <v>-9</v>
      </c>
      <c r="H19" s="12">
        <f>C19+D19+G19</f>
        <v>5131</v>
      </c>
    </row>
    <row r="20" ht="16.9" customHeight="1" spans="1:8">
      <c r="A20" s="27">
        <v>10113</v>
      </c>
      <c r="B20" s="6" t="s">
        <v>386</v>
      </c>
      <c r="C20" s="13">
        <v>5000</v>
      </c>
      <c r="D20" s="12">
        <f>E20+F20</f>
        <v>0</v>
      </c>
      <c r="E20" s="13">
        <v>0</v>
      </c>
      <c r="F20" s="13">
        <v>0</v>
      </c>
      <c r="G20" s="72">
        <v>20</v>
      </c>
      <c r="H20" s="12">
        <f>C20+D20+G20</f>
        <v>5020</v>
      </c>
    </row>
    <row r="21" ht="16.9" customHeight="1" spans="1:8">
      <c r="A21" s="27">
        <v>10114</v>
      </c>
      <c r="B21" s="6" t="s">
        <v>2091</v>
      </c>
      <c r="C21" s="13">
        <v>1300</v>
      </c>
      <c r="D21" s="12">
        <f>E21+F21</f>
        <v>0</v>
      </c>
      <c r="E21" s="13">
        <v>0</v>
      </c>
      <c r="F21" s="13">
        <v>0</v>
      </c>
      <c r="G21" s="72">
        <v>-3</v>
      </c>
      <c r="H21" s="12">
        <f>C21+D21+G21</f>
        <v>1297</v>
      </c>
    </row>
    <row r="22" ht="16.9" customHeight="1" spans="1:8">
      <c r="A22" s="27">
        <v>10115</v>
      </c>
      <c r="B22" s="6" t="s">
        <v>2092</v>
      </c>
      <c r="C22" s="13">
        <v>0</v>
      </c>
      <c r="D22" s="12">
        <f>E22+F22</f>
        <v>0</v>
      </c>
      <c r="E22" s="13">
        <v>0</v>
      </c>
      <c r="F22" s="13">
        <v>0</v>
      </c>
      <c r="G22" s="72">
        <v>0</v>
      </c>
      <c r="H22" s="12">
        <f>C22+D22+G22</f>
        <v>0</v>
      </c>
    </row>
    <row r="23" ht="16.9" customHeight="1" spans="1:8">
      <c r="A23" s="27">
        <v>10116</v>
      </c>
      <c r="B23" s="6" t="s">
        <v>2093</v>
      </c>
      <c r="C23" s="13">
        <v>0</v>
      </c>
      <c r="D23" s="12">
        <f>E23+F23</f>
        <v>0</v>
      </c>
      <c r="E23" s="13">
        <v>0</v>
      </c>
      <c r="F23" s="13">
        <v>0</v>
      </c>
      <c r="G23" s="72">
        <v>0</v>
      </c>
      <c r="H23" s="12">
        <f>C23+D23+G23</f>
        <v>0</v>
      </c>
    </row>
    <row r="24" ht="16.9" customHeight="1" spans="1:8">
      <c r="A24" s="27">
        <v>10117</v>
      </c>
      <c r="B24" s="6" t="s">
        <v>2094</v>
      </c>
      <c r="C24" s="13">
        <v>0</v>
      </c>
      <c r="D24" s="12">
        <f>E24+F24</f>
        <v>0</v>
      </c>
      <c r="E24" s="13">
        <v>0</v>
      </c>
      <c r="F24" s="13">
        <v>0</v>
      </c>
      <c r="G24" s="72">
        <v>0</v>
      </c>
      <c r="H24" s="12">
        <f>C24+D24+G24</f>
        <v>0</v>
      </c>
    </row>
    <row r="25" ht="16.9" customHeight="1" spans="1:8">
      <c r="A25" s="27">
        <v>10118</v>
      </c>
      <c r="B25" s="6" t="s">
        <v>2095</v>
      </c>
      <c r="C25" s="13">
        <v>17829</v>
      </c>
      <c r="D25" s="12">
        <f>E25+F25</f>
        <v>0</v>
      </c>
      <c r="E25" s="13">
        <v>0</v>
      </c>
      <c r="F25" s="13">
        <v>0</v>
      </c>
      <c r="G25" s="72">
        <v>-1708</v>
      </c>
      <c r="H25" s="12">
        <f>C25+D25+G25</f>
        <v>16121</v>
      </c>
    </row>
    <row r="26" ht="16.9" customHeight="1" spans="1:8">
      <c r="A26" s="27">
        <v>10119</v>
      </c>
      <c r="B26" s="6" t="s">
        <v>2096</v>
      </c>
      <c r="C26" s="13">
        <v>0</v>
      </c>
      <c r="D26" s="12">
        <f>E26+F26</f>
        <v>0</v>
      </c>
      <c r="E26" s="13">
        <v>0</v>
      </c>
      <c r="F26" s="13">
        <v>0</v>
      </c>
      <c r="G26" s="72">
        <v>0</v>
      </c>
      <c r="H26" s="12">
        <f>C26+D26+G26</f>
        <v>0</v>
      </c>
    </row>
    <row r="27" ht="16.9" customHeight="1" spans="1:8">
      <c r="A27" s="27">
        <v>10120</v>
      </c>
      <c r="B27" s="6" t="s">
        <v>2097</v>
      </c>
      <c r="C27" s="13">
        <v>0</v>
      </c>
      <c r="D27" s="12">
        <f>E27+F27</f>
        <v>0</v>
      </c>
      <c r="E27" s="13">
        <v>0</v>
      </c>
      <c r="F27" s="13">
        <v>0</v>
      </c>
      <c r="G27" s="72">
        <v>0</v>
      </c>
      <c r="H27" s="12">
        <f>C27+D27+G27</f>
        <v>0</v>
      </c>
    </row>
    <row r="28" ht="16.9" customHeight="1" spans="1:8">
      <c r="A28" s="27">
        <v>10199</v>
      </c>
      <c r="B28" s="6" t="s">
        <v>425</v>
      </c>
      <c r="C28" s="13">
        <v>0</v>
      </c>
      <c r="D28" s="12">
        <f>E28+F28</f>
        <v>0</v>
      </c>
      <c r="E28" s="13">
        <v>0</v>
      </c>
      <c r="F28" s="13">
        <v>0</v>
      </c>
      <c r="G28" s="72">
        <v>0</v>
      </c>
      <c r="H28" s="12">
        <f>C28+D28+G28</f>
        <v>0</v>
      </c>
    </row>
    <row r="29" ht="16.9" customHeight="1" spans="1:8">
      <c r="A29" s="27">
        <v>103</v>
      </c>
      <c r="B29" s="49" t="s">
        <v>426</v>
      </c>
      <c r="C29" s="12">
        <f t="shared" ref="C29:H29" si="4">SUM(C30:C37)</f>
        <v>2740</v>
      </c>
      <c r="D29" s="12">
        <f>SUM(D30:D37)</f>
        <v>0</v>
      </c>
      <c r="E29" s="12">
        <f>SUM(E30:E37)</f>
        <v>0</v>
      </c>
      <c r="F29" s="12">
        <f>SUM(F30:F37)</f>
        <v>0</v>
      </c>
      <c r="G29" s="48">
        <f>SUM(G30:G37)</f>
        <v>-357</v>
      </c>
      <c r="H29" s="12">
        <f>SUM(H30:H37)</f>
        <v>2383</v>
      </c>
    </row>
    <row r="30" ht="16.9" customHeight="1" spans="1:8">
      <c r="A30" s="27">
        <v>10302</v>
      </c>
      <c r="B30" s="6" t="s">
        <v>427</v>
      </c>
      <c r="C30" s="13">
        <v>1450</v>
      </c>
      <c r="D30" s="12">
        <f t="shared" ref="D30:D37" si="5">E30+F30</f>
        <v>0</v>
      </c>
      <c r="E30" s="13">
        <v>0</v>
      </c>
      <c r="F30" s="13">
        <v>0</v>
      </c>
      <c r="G30" s="72">
        <v>-323</v>
      </c>
      <c r="H30" s="12">
        <f t="shared" ref="H30:H37" si="6">C30+D30+G30</f>
        <v>1127</v>
      </c>
    </row>
    <row r="31" ht="16.9" customHeight="1" spans="1:8">
      <c r="A31" s="27">
        <v>10304</v>
      </c>
      <c r="B31" s="6" t="s">
        <v>456</v>
      </c>
      <c r="C31" s="13">
        <v>110</v>
      </c>
      <c r="D31" s="12">
        <f>E31+F31</f>
        <v>0</v>
      </c>
      <c r="E31" s="13">
        <v>0</v>
      </c>
      <c r="F31" s="13">
        <v>0</v>
      </c>
      <c r="G31" s="72">
        <v>-10</v>
      </c>
      <c r="H31" s="12">
        <f>C31+D31+G31</f>
        <v>100</v>
      </c>
    </row>
    <row r="32" ht="16.9" customHeight="1" spans="1:8">
      <c r="A32" s="27">
        <v>10305</v>
      </c>
      <c r="B32" s="6" t="s">
        <v>741</v>
      </c>
      <c r="C32" s="13">
        <v>1075</v>
      </c>
      <c r="D32" s="12">
        <f>E32+F32</f>
        <v>0</v>
      </c>
      <c r="E32" s="13">
        <v>0</v>
      </c>
      <c r="F32" s="13">
        <v>0</v>
      </c>
      <c r="G32" s="72">
        <v>-896</v>
      </c>
      <c r="H32" s="12">
        <f>C32+D32+G32</f>
        <v>179</v>
      </c>
    </row>
    <row r="33" ht="16.9" customHeight="1" spans="1:8">
      <c r="A33" s="27">
        <v>10306</v>
      </c>
      <c r="B33" s="6" t="s">
        <v>774</v>
      </c>
      <c r="C33" s="13">
        <v>105</v>
      </c>
      <c r="D33" s="12">
        <f>E33+F33</f>
        <v>0</v>
      </c>
      <c r="E33" s="13">
        <v>0</v>
      </c>
      <c r="F33" s="13">
        <v>0</v>
      </c>
      <c r="G33" s="72">
        <v>-105</v>
      </c>
      <c r="H33" s="12">
        <f>C33+D33+G33</f>
        <v>0</v>
      </c>
    </row>
    <row r="34" ht="17.25" customHeight="1" spans="1:8">
      <c r="A34" s="27">
        <v>10307</v>
      </c>
      <c r="B34" s="6" t="s">
        <v>792</v>
      </c>
      <c r="C34" s="13">
        <v>0</v>
      </c>
      <c r="D34" s="12">
        <f>E34+F34</f>
        <v>0</v>
      </c>
      <c r="E34" s="13">
        <v>0</v>
      </c>
      <c r="F34" s="13">
        <v>0</v>
      </c>
      <c r="G34" s="72">
        <v>969</v>
      </c>
      <c r="H34" s="12">
        <f>C34+D34+G34</f>
        <v>969</v>
      </c>
    </row>
    <row r="35" ht="17.25" customHeight="1" spans="1:8">
      <c r="A35" s="27">
        <v>10308</v>
      </c>
      <c r="B35" s="6" t="s">
        <v>832</v>
      </c>
      <c r="C35" s="13">
        <v>0</v>
      </c>
      <c r="D35" s="12">
        <f>E35+F35</f>
        <v>0</v>
      </c>
      <c r="E35" s="13">
        <v>0</v>
      </c>
      <c r="F35" s="13">
        <v>0</v>
      </c>
      <c r="G35" s="72">
        <v>0</v>
      </c>
      <c r="H35" s="12">
        <f>C35+D35+G35</f>
        <v>0</v>
      </c>
    </row>
    <row r="36" ht="17.25" customHeight="1" spans="1:8">
      <c r="A36" s="27">
        <v>10309</v>
      </c>
      <c r="B36" s="6" t="s">
        <v>835</v>
      </c>
      <c r="C36" s="13">
        <v>0</v>
      </c>
      <c r="D36" s="12">
        <f>E36+F36</f>
        <v>0</v>
      </c>
      <c r="E36" s="13">
        <v>0</v>
      </c>
      <c r="F36" s="13">
        <v>0</v>
      </c>
      <c r="G36" s="72">
        <v>0</v>
      </c>
      <c r="H36" s="12">
        <f>C36+D36+G36</f>
        <v>0</v>
      </c>
    </row>
    <row r="37" ht="17.25" customHeight="1" spans="1:8">
      <c r="A37" s="27">
        <v>10399</v>
      </c>
      <c r="B37" s="6" t="s">
        <v>2098</v>
      </c>
      <c r="C37" s="13">
        <v>0</v>
      </c>
      <c r="D37" s="12">
        <f>E37+F37</f>
        <v>0</v>
      </c>
      <c r="E37" s="13">
        <v>0</v>
      </c>
      <c r="F37" s="13">
        <v>0</v>
      </c>
      <c r="G37" s="72">
        <v>8</v>
      </c>
      <c r="H37" s="12">
        <f>C37+D37+G37</f>
        <v>8</v>
      </c>
    </row>
  </sheetData>
  <mergeCells count="10">
    <mergeCell ref="A1:H1"/>
    <mergeCell ref="A2:H2"/>
    <mergeCell ref="A3:H3"/>
    <mergeCell ref="D4:G4"/>
    <mergeCell ref="D5:F5"/>
    <mergeCell ref="A4:A6"/>
    <mergeCell ref="B4:B6"/>
    <mergeCell ref="C4:C6"/>
    <mergeCell ref="G5:G6"/>
    <mergeCell ref="H4:H6"/>
  </mergeCells>
  <printOptions gridLines="1"/>
  <pageMargins left="3" right="2" top="1" bottom="1" header="0" footer="0"/>
  <pageSetup paperSize="1" orientation="landscape" blackAndWhite="1"/>
  <headerFooter alignWithMargins="0">
    <oddHeader>&amp;C@$</oddHeader>
    <oddFooter>&amp;C@&amp;- &amp;P&amp;-$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W225"/>
  <sheetViews>
    <sheetView showGridLines="0" showZeros="0" workbookViewId="0">
      <selection activeCell="W225" sqref="W225"/>
    </sheetView>
  </sheetViews>
  <sheetFormatPr defaultColWidth="9.125" defaultRowHeight="14.25"/>
  <cols>
    <col min="1" max="1" width="9.5" style="105" customWidth="1"/>
    <col min="2" max="2" width="33" style="105" customWidth="1"/>
    <col min="3" max="7" width="15.5" style="105" customWidth="1"/>
    <col min="8" max="8" width="15.5" style="87" customWidth="1"/>
    <col min="9" max="23" width="15.5" style="105" customWidth="1"/>
  </cols>
  <sheetData>
    <row r="1" s="105" customFormat="1" ht="33.95" customHeight="1" spans="1:23">
      <c r="A1" s="58" t="s">
        <v>2099</v>
      </c>
      <c r="B1" s="58"/>
      <c r="C1" s="58"/>
      <c r="D1" s="58"/>
      <c r="E1" s="58"/>
      <c r="F1" s="58"/>
      <c r="G1" s="58"/>
      <c r="H1" s="58"/>
      <c r="I1" s="58"/>
      <c r="J1" s="58"/>
      <c r="K1" s="58"/>
      <c r="L1" s="58"/>
      <c r="M1" s="58"/>
      <c r="N1" s="58"/>
      <c r="O1" s="58"/>
      <c r="P1" s="58"/>
      <c r="Q1" s="58"/>
      <c r="R1" s="58"/>
      <c r="S1" s="58"/>
      <c r="T1" s="58"/>
      <c r="U1" s="58"/>
      <c r="V1" s="58"/>
      <c r="W1" s="58"/>
    </row>
    <row r="2" ht="17.1" customHeight="1" spans="1:23">
      <c r="A2" s="59" t="s">
        <v>52</v>
      </c>
      <c r="B2" s="59"/>
      <c r="C2" s="59"/>
      <c r="D2" s="59"/>
      <c r="E2" s="59"/>
      <c r="F2" s="59"/>
      <c r="G2" s="59"/>
      <c r="H2" s="59"/>
      <c r="I2" s="59"/>
      <c r="J2" s="59"/>
      <c r="K2" s="59"/>
      <c r="L2" s="59"/>
      <c r="M2" s="59"/>
      <c r="N2" s="59"/>
      <c r="O2" s="59"/>
      <c r="P2" s="59"/>
      <c r="Q2" s="59"/>
      <c r="R2" s="59"/>
      <c r="S2" s="59"/>
      <c r="T2" s="59"/>
      <c r="U2" s="59"/>
      <c r="V2" s="59"/>
      <c r="W2" s="59"/>
    </row>
    <row r="3" ht="17.25" customHeight="1" spans="1:23">
      <c r="A3" s="94" t="s">
        <v>849</v>
      </c>
      <c r="B3" s="94"/>
      <c r="C3" s="94"/>
      <c r="D3" s="94"/>
      <c r="E3" s="94"/>
      <c r="F3" s="94"/>
      <c r="G3" s="94"/>
      <c r="H3" s="94"/>
      <c r="I3" s="94"/>
      <c r="J3" s="94"/>
      <c r="K3" s="94"/>
      <c r="L3" s="94"/>
      <c r="M3" s="94"/>
      <c r="N3" s="94"/>
      <c r="O3" s="94"/>
      <c r="P3" s="94"/>
      <c r="Q3" s="94"/>
      <c r="R3" s="94"/>
      <c r="S3" s="94"/>
      <c r="T3" s="94"/>
      <c r="U3" s="94"/>
      <c r="V3" s="94"/>
      <c r="W3" s="94"/>
    </row>
    <row r="4" ht="17.25" customHeight="1" spans="1:23">
      <c r="A4" s="5" t="s">
        <v>90</v>
      </c>
      <c r="B4" s="106" t="s">
        <v>91</v>
      </c>
      <c r="C4" s="95" t="s">
        <v>2083</v>
      </c>
      <c r="D4" s="5" t="s">
        <v>2084</v>
      </c>
      <c r="E4" s="5"/>
      <c r="F4" s="5"/>
      <c r="G4" s="5"/>
      <c r="H4" s="36"/>
      <c r="I4" s="5"/>
      <c r="J4" s="5"/>
      <c r="K4" s="5"/>
      <c r="L4" s="5"/>
      <c r="M4" s="5"/>
      <c r="N4" s="5"/>
      <c r="O4" s="5"/>
      <c r="P4" s="5"/>
      <c r="Q4" s="5"/>
      <c r="R4" s="5"/>
      <c r="S4" s="5"/>
      <c r="T4" s="108" t="s">
        <v>2085</v>
      </c>
      <c r="U4" s="101" t="s">
        <v>92</v>
      </c>
      <c r="V4" s="101" t="s">
        <v>2100</v>
      </c>
      <c r="W4" s="101" t="s">
        <v>2101</v>
      </c>
    </row>
    <row r="5" ht="11.25" customHeight="1" spans="1:23">
      <c r="A5" s="4"/>
      <c r="B5" s="107"/>
      <c r="C5" s="45"/>
      <c r="D5" s="108" t="s">
        <v>2088</v>
      </c>
      <c r="E5" s="108" t="s">
        <v>2102</v>
      </c>
      <c r="F5" s="108" t="s">
        <v>2103</v>
      </c>
      <c r="G5" s="109" t="s">
        <v>2104</v>
      </c>
      <c r="H5" s="45" t="s">
        <v>2105</v>
      </c>
      <c r="I5" s="108" t="s">
        <v>2106</v>
      </c>
      <c r="J5" s="108" t="s">
        <v>2033</v>
      </c>
      <c r="K5" s="108" t="s">
        <v>2046</v>
      </c>
      <c r="L5" s="108" t="s">
        <v>2107</v>
      </c>
      <c r="M5" s="108" t="s">
        <v>2108</v>
      </c>
      <c r="N5" s="108" t="s">
        <v>2109</v>
      </c>
      <c r="O5" s="108" t="s">
        <v>2110</v>
      </c>
      <c r="P5" s="109" t="s">
        <v>2111</v>
      </c>
      <c r="Q5" s="101" t="s">
        <v>2064</v>
      </c>
      <c r="R5" s="108" t="s">
        <v>2112</v>
      </c>
      <c r="S5" s="108" t="s">
        <v>17</v>
      </c>
      <c r="T5" s="113"/>
      <c r="U5" s="45"/>
      <c r="V5" s="45"/>
      <c r="W5" s="45"/>
    </row>
    <row r="6" ht="23.25" customHeight="1" spans="1:23">
      <c r="A6" s="17"/>
      <c r="B6" s="110"/>
      <c r="C6" s="47"/>
      <c r="D6" s="111"/>
      <c r="E6" s="111"/>
      <c r="F6" s="111"/>
      <c r="G6" s="112"/>
      <c r="H6" s="47"/>
      <c r="I6" s="111"/>
      <c r="J6" s="111"/>
      <c r="K6" s="111"/>
      <c r="L6" s="111"/>
      <c r="M6" s="111"/>
      <c r="N6" s="111"/>
      <c r="O6" s="111"/>
      <c r="P6" s="112"/>
      <c r="Q6" s="47"/>
      <c r="R6" s="111"/>
      <c r="S6" s="111"/>
      <c r="T6" s="111"/>
      <c r="U6" s="47"/>
      <c r="V6" s="47"/>
      <c r="W6" s="47"/>
    </row>
    <row r="7" ht="17.1" customHeight="1" spans="1:23">
      <c r="A7" s="27"/>
      <c r="B7" s="4" t="s">
        <v>850</v>
      </c>
      <c r="C7" s="12">
        <f t="shared" ref="C7:W7" si="0">SUM(C8,C37,C46,C52,C65,C76,C87,C93,C113,C123,C140,C147,C159,C167,C176,C181,C187,C197,C204,C208,C214,C215,C218,C222)</f>
        <v>74886</v>
      </c>
      <c r="D7" s="12">
        <f>SUM(D8,D37,D46,D52,D65,D76,D87,D93,D113,D123,D140,D147,D159,D167,D176,D181,D187,D197,D204,D208,D214,D215,D218,D222)</f>
        <v>14986</v>
      </c>
      <c r="E7" s="12">
        <f>SUM(E8,E37,E46,E52,E65,E76,E87,E93,E113,E123,E140,E147,E159,E167,E176,E181,E187,E197,E204,E208,E214,E215,E218,E222)</f>
        <v>3266</v>
      </c>
      <c r="F7" s="48">
        <f>SUM(F8,F37,F46,F52,F65,F76,F87,F93,F113,F123,F140,F147,F159,F167,F176,F181,F187,F197,F204,F208,F214,F215,F218,F222)</f>
        <v>6840</v>
      </c>
      <c r="G7" s="48">
        <f>SUM(G8,G37,G46,G52,G65,G76,G87,G93,G113,G123,G140,G147,G159,G167,G176,G181,G187,G197,G204,G208,G214,G215,G218,G222)</f>
        <v>14591</v>
      </c>
      <c r="H7" s="48">
        <f>SUM(H8,H37,H46,H52,H65,H76,H87,H93,H113,H123,H140,H147,H159,H167,H176,H181,H187,H197,H204,H208,H214,H215,H218,H222)</f>
        <v>0</v>
      </c>
      <c r="I7" s="48">
        <f>SUM(I8,I37,I46,I52,I65,I76,I87,I93,I113,I123,I140,I147,I159,I167,I176,I181,I187,I197,I204,I208,I214,I215,I218,I222)</f>
        <v>2278</v>
      </c>
      <c r="J7" s="48">
        <f>SUM(J8,J37,J46,J52,J65,J76,J87,J93,J113,J123,J140,J147,J159,J167,J176,J181,J187,J197,J204,J208,J214,J215,J218,J222)</f>
        <v>0</v>
      </c>
      <c r="K7" s="48">
        <f>SUM(K8,K37,K46,K52,K65,K76,K87,K93,K113,K123,K140,K147,K159,K167,K176,K181,K187,K197,K204,K208,K214,K215,K218,K222)</f>
        <v>0</v>
      </c>
      <c r="L7" s="48">
        <f>SUM(L8,L37,L46,L52,L65,L76,L87,L93,L113,L123,L140,L147,L159,L167,L176,L181,L187,L197,L204,L208,L214,L215,L218,L222)</f>
        <v>0</v>
      </c>
      <c r="M7" s="12">
        <f>SUM(M8,M37,M46,M52,M65,M76,M87,M93,M113,M123,M140,M147,M159,M167,M176,M181,M187,M197,M204,M208,M214,M215,M218,M222)</f>
        <v>0</v>
      </c>
      <c r="N7" s="12">
        <f>SUM(N8,N37,N46,N52,N65,N76,N87,N93,N113,N123,N140,N147,N159,N167,N176,N181,N187,N197,N204,N208,N214,N215,N218,N222)</f>
        <v>-11244</v>
      </c>
      <c r="O7" s="12">
        <f>SUM(O8,O37,O46,O52,O65,O76,O87,O93,O113,O123,O140,O147,O159,O167,O176,O181,O187,O197,O204,O208,O214,O215,O218,O222)</f>
        <v>1930</v>
      </c>
      <c r="P7" s="12">
        <f>SUM(P8,P37,P46,P52,P65,P76,P87,P93,P113,P123,P140,P147,P159,P167,P176,P181,P187,P197,P204,P208,P214,P215,P218,P222)</f>
        <v>0</v>
      </c>
      <c r="Q7" s="12">
        <f>SUM(Q8,Q37,Q46,Q52,Q65,Q76,Q87,Q93,Q113,Q123,Q140,Q147,Q159,Q167,Q176,Q181,Q187,Q197,Q204,Q208,Q214,Q215,Q218,Q222)</f>
        <v>0</v>
      </c>
      <c r="R7" s="12">
        <f>SUM(R8,R37,R46,R52,R65,R76,R87,R93,R113,R123,R140,R147,R159,R167,R176,R181,R187,R197,R204,R208,R214,R215,R218,R222)</f>
        <v>0</v>
      </c>
      <c r="S7" s="12">
        <f>SUM(S8,S37,S46,S52,S65,S76,S87,S93,S113,S123,S140,S147,S159,S167,S176,S181,S187,S197,S204,S208,S214,S215,S218,S222)</f>
        <v>-2675</v>
      </c>
      <c r="T7" s="12">
        <f>SUM(T8,T37,T46,T52,T65,T76,T87,T93,T113,T123,T140,T147,T159,T167,T176,T181,T187,T197,T204,T208,T214,T215,T218,T222)</f>
        <v>89872</v>
      </c>
      <c r="U7" s="12">
        <f>SUM(U8,U37,U46,U52,U65,U76,U87,U93,U113,U123,U140,U147,U159,U167,U176,U181,U187,U197,U204,U208,U214,U215,U218,U222)</f>
        <v>89872</v>
      </c>
      <c r="V7" s="12">
        <f>SUM(V8,V37,V46,V52,V65,V76,V87,V93,V113,V123,V140,V147,V159,V167,V176,V181,V187,V197,V204,V208,V214,V215,V218,V222)</f>
        <v>0</v>
      </c>
      <c r="W7" s="12">
        <f>SUM(W8,W37,W46,W52,W65,W76,W87,W93,W113,W123,W140,W147,W159,W167,W176,W181,W187,W197,W204,W208,W214,W215,W218,W222)</f>
        <v>0</v>
      </c>
    </row>
    <row r="8" ht="17.1" customHeight="1" spans="1:23">
      <c r="A8" s="27">
        <v>201</v>
      </c>
      <c r="B8" s="49" t="s">
        <v>851</v>
      </c>
      <c r="C8" s="12">
        <f t="shared" ref="C8:W8" si="1">SUM(C9:C36)</f>
        <v>10438</v>
      </c>
      <c r="D8" s="12">
        <f>SUM(D9:D36)</f>
        <v>696</v>
      </c>
      <c r="E8" s="12">
        <f>SUM(E9:E36)</f>
        <v>1935</v>
      </c>
      <c r="F8" s="48">
        <f>SUM(F9:F36)</f>
        <v>0</v>
      </c>
      <c r="G8" s="48">
        <f>SUM(G9:G36)</f>
        <v>7</v>
      </c>
      <c r="H8" s="48">
        <f>SUM(H9:H36)</f>
        <v>0</v>
      </c>
      <c r="I8" s="48">
        <f>SUM(I9:I36)</f>
        <v>0</v>
      </c>
      <c r="J8" s="48">
        <f>SUM(J9:J36)</f>
        <v>0</v>
      </c>
      <c r="K8" s="48">
        <f>SUM(K9:K36)</f>
        <v>0</v>
      </c>
      <c r="L8" s="48">
        <f>SUM(L9:L36)</f>
        <v>1500</v>
      </c>
      <c r="M8" s="12">
        <f>SUM(M9:M36)</f>
        <v>-2130</v>
      </c>
      <c r="N8" s="12">
        <f>SUM(N9:N36)</f>
        <v>-616</v>
      </c>
      <c r="O8" s="12">
        <f>SUM(O9:O36)</f>
        <v>0</v>
      </c>
      <c r="P8" s="48">
        <f>SUM(P9:P36)</f>
        <v>0</v>
      </c>
      <c r="Q8" s="48">
        <f>SUM(Q9:Q36)</f>
        <v>0</v>
      </c>
      <c r="R8" s="48">
        <f>SUM(R9:R36)</f>
        <v>0</v>
      </c>
      <c r="S8" s="12">
        <f>SUM(S9:S36)</f>
        <v>0</v>
      </c>
      <c r="T8" s="12">
        <f>SUM(T9:T36)</f>
        <v>11134</v>
      </c>
      <c r="U8" s="12">
        <f>SUM(U9:U36)</f>
        <v>11134</v>
      </c>
      <c r="V8" s="12">
        <f>SUM(V9:V36)</f>
        <v>0</v>
      </c>
      <c r="W8" s="12">
        <f>SUM(W9:W36)</f>
        <v>0</v>
      </c>
    </row>
    <row r="9" ht="17.1" customHeight="1" spans="1:23">
      <c r="A9" s="27">
        <v>20101</v>
      </c>
      <c r="B9" s="6" t="s">
        <v>852</v>
      </c>
      <c r="C9" s="13">
        <v>145</v>
      </c>
      <c r="D9" s="12">
        <f t="shared" ref="D9:D36" si="2">SUM(E9:S9)</f>
        <v>0</v>
      </c>
      <c r="E9" s="13">
        <v>0</v>
      </c>
      <c r="F9" s="72">
        <v>0</v>
      </c>
      <c r="G9" s="72">
        <v>0</v>
      </c>
      <c r="H9" s="50">
        <v>0</v>
      </c>
      <c r="I9" s="50">
        <v>0</v>
      </c>
      <c r="J9" s="72">
        <v>0</v>
      </c>
      <c r="K9" s="72">
        <v>0</v>
      </c>
      <c r="L9" s="50">
        <v>0</v>
      </c>
      <c r="M9" s="13">
        <v>0</v>
      </c>
      <c r="N9" s="13">
        <v>0</v>
      </c>
      <c r="O9" s="9">
        <v>0</v>
      </c>
      <c r="P9" s="72">
        <v>0</v>
      </c>
      <c r="Q9" s="50">
        <v>0</v>
      </c>
      <c r="R9" s="72">
        <v>0</v>
      </c>
      <c r="S9" s="13">
        <v>0</v>
      </c>
      <c r="T9" s="12">
        <f t="shared" ref="T9:T36" si="3">C9+D9</f>
        <v>145</v>
      </c>
      <c r="U9" s="12">
        <f>'L02'!C7</f>
        <v>145</v>
      </c>
      <c r="V9" s="12">
        <f t="shared" ref="V9:V36" si="4">T9-U9</f>
        <v>0</v>
      </c>
      <c r="W9" s="9">
        <v>0</v>
      </c>
    </row>
    <row r="10" ht="17.1" customHeight="1" spans="1:23">
      <c r="A10" s="27">
        <v>20102</v>
      </c>
      <c r="B10" s="6" t="s">
        <v>864</v>
      </c>
      <c r="C10" s="13">
        <v>127</v>
      </c>
      <c r="D10" s="12">
        <f>SUM(E10:S10)</f>
        <v>0</v>
      </c>
      <c r="E10" s="13">
        <v>0</v>
      </c>
      <c r="F10" s="72">
        <v>0</v>
      </c>
      <c r="G10" s="72">
        <v>0</v>
      </c>
      <c r="H10" s="50">
        <v>0</v>
      </c>
      <c r="I10" s="50">
        <v>0</v>
      </c>
      <c r="J10" s="72">
        <v>0</v>
      </c>
      <c r="K10" s="72">
        <v>0</v>
      </c>
      <c r="L10" s="50">
        <v>0</v>
      </c>
      <c r="M10" s="13">
        <v>0</v>
      </c>
      <c r="N10" s="13">
        <v>0</v>
      </c>
      <c r="O10" s="9">
        <v>0</v>
      </c>
      <c r="P10" s="72">
        <v>0</v>
      </c>
      <c r="Q10" s="50">
        <v>0</v>
      </c>
      <c r="R10" s="72">
        <v>0</v>
      </c>
      <c r="S10" s="13">
        <v>0</v>
      </c>
      <c r="T10" s="12">
        <f>C10+D10</f>
        <v>127</v>
      </c>
      <c r="U10" s="12">
        <f>'L02'!C19</f>
        <v>127</v>
      </c>
      <c r="V10" s="12">
        <f>T10-U10</f>
        <v>0</v>
      </c>
      <c r="W10" s="9">
        <v>0</v>
      </c>
    </row>
    <row r="11" ht="17.1" customHeight="1" spans="1:23">
      <c r="A11" s="27">
        <v>20103</v>
      </c>
      <c r="B11" s="6" t="s">
        <v>869</v>
      </c>
      <c r="C11" s="13">
        <v>4683</v>
      </c>
      <c r="D11" s="12">
        <f>SUM(E11:S11)</f>
        <v>-37</v>
      </c>
      <c r="E11" s="13">
        <v>0</v>
      </c>
      <c r="F11" s="72">
        <v>0</v>
      </c>
      <c r="G11" s="72">
        <v>0</v>
      </c>
      <c r="H11" s="50">
        <v>0</v>
      </c>
      <c r="I11" s="50">
        <v>0</v>
      </c>
      <c r="J11" s="72">
        <v>0</v>
      </c>
      <c r="K11" s="72">
        <v>0</v>
      </c>
      <c r="L11" s="50">
        <v>0</v>
      </c>
      <c r="M11" s="13">
        <v>-37</v>
      </c>
      <c r="N11" s="13">
        <v>0</v>
      </c>
      <c r="O11" s="9">
        <v>0</v>
      </c>
      <c r="P11" s="72">
        <v>0</v>
      </c>
      <c r="Q11" s="50">
        <v>0</v>
      </c>
      <c r="R11" s="72">
        <v>0</v>
      </c>
      <c r="S11" s="13">
        <v>0</v>
      </c>
      <c r="T11" s="12">
        <f>C11+D11</f>
        <v>4646</v>
      </c>
      <c r="U11" s="12">
        <f>'L02'!C28</f>
        <v>4646</v>
      </c>
      <c r="V11" s="12">
        <f>T11-U11</f>
        <v>0</v>
      </c>
      <c r="W11" s="9">
        <v>0</v>
      </c>
    </row>
    <row r="12" ht="17.1" customHeight="1" spans="1:23">
      <c r="A12" s="27">
        <v>20104</v>
      </c>
      <c r="B12" s="6" t="s">
        <v>877</v>
      </c>
      <c r="C12" s="13">
        <v>635</v>
      </c>
      <c r="D12" s="12">
        <f>SUM(E12:S12)</f>
        <v>-395</v>
      </c>
      <c r="E12" s="13">
        <v>0</v>
      </c>
      <c r="F12" s="72">
        <v>0</v>
      </c>
      <c r="G12" s="72">
        <v>0</v>
      </c>
      <c r="H12" s="50">
        <v>0</v>
      </c>
      <c r="I12" s="50">
        <v>0</v>
      </c>
      <c r="J12" s="72">
        <v>0</v>
      </c>
      <c r="K12" s="72">
        <v>0</v>
      </c>
      <c r="L12" s="50">
        <v>0</v>
      </c>
      <c r="M12" s="13">
        <v>-395</v>
      </c>
      <c r="N12" s="13">
        <v>0</v>
      </c>
      <c r="O12" s="9">
        <v>0</v>
      </c>
      <c r="P12" s="72">
        <v>0</v>
      </c>
      <c r="Q12" s="50">
        <v>0</v>
      </c>
      <c r="R12" s="72">
        <v>0</v>
      </c>
      <c r="S12" s="13">
        <v>0</v>
      </c>
      <c r="T12" s="12">
        <f>C12+D12</f>
        <v>240</v>
      </c>
      <c r="U12" s="12">
        <f>'L02'!C40</f>
        <v>240</v>
      </c>
      <c r="V12" s="12">
        <f>T12-U12</f>
        <v>0</v>
      </c>
      <c r="W12" s="9">
        <v>0</v>
      </c>
    </row>
    <row r="13" ht="17.1" customHeight="1" spans="1:23">
      <c r="A13" s="27">
        <v>20105</v>
      </c>
      <c r="B13" s="6" t="s">
        <v>885</v>
      </c>
      <c r="C13" s="13">
        <v>144</v>
      </c>
      <c r="D13" s="12">
        <f>SUM(E13:S13)</f>
        <v>60</v>
      </c>
      <c r="E13" s="13">
        <v>60</v>
      </c>
      <c r="F13" s="72">
        <v>0</v>
      </c>
      <c r="G13" s="72">
        <v>0</v>
      </c>
      <c r="H13" s="50">
        <v>0</v>
      </c>
      <c r="I13" s="50">
        <v>0</v>
      </c>
      <c r="J13" s="72">
        <v>0</v>
      </c>
      <c r="K13" s="72">
        <v>0</v>
      </c>
      <c r="L13" s="50">
        <v>0</v>
      </c>
      <c r="M13" s="13">
        <v>0</v>
      </c>
      <c r="N13" s="13">
        <v>0</v>
      </c>
      <c r="O13" s="9">
        <v>0</v>
      </c>
      <c r="P13" s="72">
        <v>0</v>
      </c>
      <c r="Q13" s="50">
        <v>0</v>
      </c>
      <c r="R13" s="72">
        <v>0</v>
      </c>
      <c r="S13" s="13">
        <v>0</v>
      </c>
      <c r="T13" s="12">
        <f>C13+D13</f>
        <v>204</v>
      </c>
      <c r="U13" s="12">
        <f>'L02'!C52</f>
        <v>204</v>
      </c>
      <c r="V13" s="12">
        <f>T13-U13</f>
        <v>0</v>
      </c>
      <c r="W13" s="9">
        <v>0</v>
      </c>
    </row>
    <row r="14" ht="17.1" customHeight="1" spans="1:23">
      <c r="A14" s="27">
        <v>20106</v>
      </c>
      <c r="B14" s="6" t="s">
        <v>892</v>
      </c>
      <c r="C14" s="13">
        <v>634</v>
      </c>
      <c r="D14" s="12">
        <f>SUM(E14:S14)</f>
        <v>-136</v>
      </c>
      <c r="E14" s="13">
        <v>0</v>
      </c>
      <c r="F14" s="72">
        <v>0</v>
      </c>
      <c r="G14" s="72">
        <v>7</v>
      </c>
      <c r="H14" s="50">
        <v>0</v>
      </c>
      <c r="I14" s="50">
        <v>0</v>
      </c>
      <c r="J14" s="72">
        <v>0</v>
      </c>
      <c r="K14" s="72">
        <v>0</v>
      </c>
      <c r="L14" s="50">
        <v>0</v>
      </c>
      <c r="M14" s="13">
        <v>-143</v>
      </c>
      <c r="N14" s="13">
        <v>0</v>
      </c>
      <c r="O14" s="9">
        <v>0</v>
      </c>
      <c r="P14" s="72">
        <v>0</v>
      </c>
      <c r="Q14" s="50">
        <v>0</v>
      </c>
      <c r="R14" s="72">
        <v>0</v>
      </c>
      <c r="S14" s="13">
        <v>0</v>
      </c>
      <c r="T14" s="12">
        <f>C14+D14</f>
        <v>498</v>
      </c>
      <c r="U14" s="12">
        <f>'L02'!C63</f>
        <v>498</v>
      </c>
      <c r="V14" s="12">
        <f>T14-U14</f>
        <v>0</v>
      </c>
      <c r="W14" s="9">
        <v>0</v>
      </c>
    </row>
    <row r="15" ht="17.1" customHeight="1" spans="1:23">
      <c r="A15" s="27">
        <v>20107</v>
      </c>
      <c r="B15" s="6" t="s">
        <v>899</v>
      </c>
      <c r="C15" s="13">
        <v>542</v>
      </c>
      <c r="D15" s="12">
        <f>SUM(E15:S15)</f>
        <v>214</v>
      </c>
      <c r="E15" s="13">
        <v>214</v>
      </c>
      <c r="F15" s="72">
        <v>0</v>
      </c>
      <c r="G15" s="72">
        <v>0</v>
      </c>
      <c r="H15" s="50">
        <v>0</v>
      </c>
      <c r="I15" s="50">
        <v>0</v>
      </c>
      <c r="J15" s="72">
        <v>0</v>
      </c>
      <c r="K15" s="72">
        <v>0</v>
      </c>
      <c r="L15" s="50">
        <v>0</v>
      </c>
      <c r="M15" s="13">
        <v>0</v>
      </c>
      <c r="N15" s="13">
        <v>0</v>
      </c>
      <c r="O15" s="9">
        <v>0</v>
      </c>
      <c r="P15" s="72">
        <v>0</v>
      </c>
      <c r="Q15" s="50">
        <v>0</v>
      </c>
      <c r="R15" s="72">
        <v>0</v>
      </c>
      <c r="S15" s="13">
        <v>0</v>
      </c>
      <c r="T15" s="12">
        <f>C15+D15</f>
        <v>756</v>
      </c>
      <c r="U15" s="12">
        <f>'L02'!C74</f>
        <v>756</v>
      </c>
      <c r="V15" s="12">
        <f>T15-U15</f>
        <v>0</v>
      </c>
      <c r="W15" s="9">
        <v>0</v>
      </c>
    </row>
    <row r="16" ht="17.1" customHeight="1" spans="1:23">
      <c r="A16" s="27">
        <v>20108</v>
      </c>
      <c r="B16" s="6" t="s">
        <v>906</v>
      </c>
      <c r="C16" s="13">
        <v>260</v>
      </c>
      <c r="D16" s="12">
        <f>SUM(E16:S16)</f>
        <v>0</v>
      </c>
      <c r="E16" s="13">
        <v>0</v>
      </c>
      <c r="F16" s="72">
        <v>0</v>
      </c>
      <c r="G16" s="72">
        <v>0</v>
      </c>
      <c r="H16" s="50">
        <v>0</v>
      </c>
      <c r="I16" s="50">
        <v>0</v>
      </c>
      <c r="J16" s="72">
        <v>0</v>
      </c>
      <c r="K16" s="72">
        <v>0</v>
      </c>
      <c r="L16" s="50">
        <v>0</v>
      </c>
      <c r="M16" s="13">
        <v>0</v>
      </c>
      <c r="N16" s="13">
        <v>0</v>
      </c>
      <c r="O16" s="9">
        <v>0</v>
      </c>
      <c r="P16" s="72">
        <v>0</v>
      </c>
      <c r="Q16" s="50">
        <v>0</v>
      </c>
      <c r="R16" s="72">
        <v>0</v>
      </c>
      <c r="S16" s="13">
        <v>0</v>
      </c>
      <c r="T16" s="12">
        <f>C16+D16</f>
        <v>260</v>
      </c>
      <c r="U16" s="12">
        <f>'L02'!C86</f>
        <v>260</v>
      </c>
      <c r="V16" s="12">
        <f>T16-U16</f>
        <v>0</v>
      </c>
      <c r="W16" s="9">
        <v>0</v>
      </c>
    </row>
    <row r="17" s="105" customFormat="1" ht="17.1" customHeight="1" spans="1:23">
      <c r="A17" s="27">
        <v>20109</v>
      </c>
      <c r="B17" s="6" t="s">
        <v>910</v>
      </c>
      <c r="C17" s="13">
        <v>0</v>
      </c>
      <c r="D17" s="12">
        <f>SUM(E17:S17)</f>
        <v>0</v>
      </c>
      <c r="E17" s="13">
        <v>0</v>
      </c>
      <c r="F17" s="72">
        <v>0</v>
      </c>
      <c r="G17" s="72">
        <v>0</v>
      </c>
      <c r="H17" s="50">
        <v>0</v>
      </c>
      <c r="I17" s="50">
        <v>0</v>
      </c>
      <c r="J17" s="72">
        <v>0</v>
      </c>
      <c r="K17" s="72">
        <v>0</v>
      </c>
      <c r="L17" s="50">
        <v>0</v>
      </c>
      <c r="M17" s="13">
        <v>0</v>
      </c>
      <c r="N17" s="13">
        <v>0</v>
      </c>
      <c r="O17" s="9">
        <v>0</v>
      </c>
      <c r="P17" s="72">
        <v>0</v>
      </c>
      <c r="Q17" s="50">
        <v>0</v>
      </c>
      <c r="R17" s="72">
        <v>0</v>
      </c>
      <c r="S17" s="13">
        <v>0</v>
      </c>
      <c r="T17" s="12">
        <f>C17+D17</f>
        <v>0</v>
      </c>
      <c r="U17" s="12">
        <f>'L02'!C95</f>
        <v>0</v>
      </c>
      <c r="V17" s="12">
        <f>T17-U17</f>
        <v>0</v>
      </c>
      <c r="W17" s="9">
        <v>0</v>
      </c>
    </row>
    <row r="18" ht="17.1" customHeight="1" spans="1:23">
      <c r="A18" s="27">
        <v>20110</v>
      </c>
      <c r="B18" s="6" t="s">
        <v>915</v>
      </c>
      <c r="C18" s="13">
        <v>552</v>
      </c>
      <c r="D18" s="12">
        <f>SUM(E18:S18)</f>
        <v>77</v>
      </c>
      <c r="E18" s="13">
        <v>77</v>
      </c>
      <c r="F18" s="72">
        <v>0</v>
      </c>
      <c r="G18" s="72">
        <v>0</v>
      </c>
      <c r="H18" s="50">
        <v>0</v>
      </c>
      <c r="I18" s="50">
        <v>0</v>
      </c>
      <c r="J18" s="72">
        <v>0</v>
      </c>
      <c r="K18" s="72">
        <v>0</v>
      </c>
      <c r="L18" s="50">
        <v>0</v>
      </c>
      <c r="M18" s="13">
        <v>0</v>
      </c>
      <c r="N18" s="13">
        <v>0</v>
      </c>
      <c r="O18" s="9">
        <v>0</v>
      </c>
      <c r="P18" s="72">
        <v>0</v>
      </c>
      <c r="Q18" s="50">
        <v>0</v>
      </c>
      <c r="R18" s="72">
        <v>0</v>
      </c>
      <c r="S18" s="13">
        <v>0</v>
      </c>
      <c r="T18" s="12">
        <f>C18+D18</f>
        <v>629</v>
      </c>
      <c r="U18" s="12">
        <f>'L02'!C105</f>
        <v>629</v>
      </c>
      <c r="V18" s="12">
        <f>T18-U18</f>
        <v>0</v>
      </c>
      <c r="W18" s="9">
        <v>0</v>
      </c>
    </row>
    <row r="19" ht="17.1" customHeight="1" spans="1:23">
      <c r="A19" s="27">
        <v>20111</v>
      </c>
      <c r="B19" s="6" t="s">
        <v>926</v>
      </c>
      <c r="C19" s="13">
        <v>305</v>
      </c>
      <c r="D19" s="12">
        <f>SUM(E19:S19)</f>
        <v>33</v>
      </c>
      <c r="E19" s="13">
        <v>33</v>
      </c>
      <c r="F19" s="72">
        <v>0</v>
      </c>
      <c r="G19" s="72">
        <v>0</v>
      </c>
      <c r="H19" s="50">
        <v>0</v>
      </c>
      <c r="I19" s="50">
        <v>0</v>
      </c>
      <c r="J19" s="72">
        <v>0</v>
      </c>
      <c r="K19" s="72">
        <v>0</v>
      </c>
      <c r="L19" s="50">
        <v>0</v>
      </c>
      <c r="M19" s="13">
        <v>0</v>
      </c>
      <c r="N19" s="13">
        <v>0</v>
      </c>
      <c r="O19" s="9">
        <v>0</v>
      </c>
      <c r="P19" s="72">
        <v>0</v>
      </c>
      <c r="Q19" s="50">
        <v>0</v>
      </c>
      <c r="R19" s="72">
        <v>0</v>
      </c>
      <c r="S19" s="13">
        <v>0</v>
      </c>
      <c r="T19" s="12">
        <f>C19+D19</f>
        <v>338</v>
      </c>
      <c r="U19" s="12">
        <f>'L02'!C120</f>
        <v>338</v>
      </c>
      <c r="V19" s="12">
        <f>T19-U19</f>
        <v>0</v>
      </c>
      <c r="W19" s="9">
        <v>0</v>
      </c>
    </row>
    <row r="20" ht="17.1" customHeight="1" spans="1:23">
      <c r="A20" s="27">
        <v>20113</v>
      </c>
      <c r="B20" s="6" t="s">
        <v>931</v>
      </c>
      <c r="C20" s="13">
        <v>225</v>
      </c>
      <c r="D20" s="12">
        <f>SUM(E20:S20)</f>
        <v>92</v>
      </c>
      <c r="E20" s="13">
        <v>92</v>
      </c>
      <c r="F20" s="72">
        <v>0</v>
      </c>
      <c r="G20" s="72">
        <v>0</v>
      </c>
      <c r="H20" s="50">
        <v>0</v>
      </c>
      <c r="I20" s="50">
        <v>0</v>
      </c>
      <c r="J20" s="72">
        <v>0</v>
      </c>
      <c r="K20" s="72">
        <v>0</v>
      </c>
      <c r="L20" s="50">
        <v>0</v>
      </c>
      <c r="M20" s="13">
        <v>0</v>
      </c>
      <c r="N20" s="13">
        <v>0</v>
      </c>
      <c r="O20" s="9">
        <v>0</v>
      </c>
      <c r="P20" s="72">
        <v>0</v>
      </c>
      <c r="Q20" s="50">
        <v>0</v>
      </c>
      <c r="R20" s="72">
        <v>0</v>
      </c>
      <c r="S20" s="13">
        <v>0</v>
      </c>
      <c r="T20" s="12">
        <f>C20+D20</f>
        <v>317</v>
      </c>
      <c r="U20" s="12">
        <f>'L02'!C129</f>
        <v>317</v>
      </c>
      <c r="V20" s="12">
        <f>T20-U20</f>
        <v>0</v>
      </c>
      <c r="W20" s="9">
        <v>0</v>
      </c>
    </row>
    <row r="21" ht="17.1" customHeight="1" spans="1:23">
      <c r="A21" s="27">
        <v>20114</v>
      </c>
      <c r="B21" s="6" t="s">
        <v>938</v>
      </c>
      <c r="C21" s="13">
        <v>31</v>
      </c>
      <c r="D21" s="12">
        <f>SUM(E21:S21)</f>
        <v>-31</v>
      </c>
      <c r="E21" s="13">
        <v>0</v>
      </c>
      <c r="F21" s="72">
        <v>0</v>
      </c>
      <c r="G21" s="72">
        <v>0</v>
      </c>
      <c r="H21" s="50">
        <v>0</v>
      </c>
      <c r="I21" s="50">
        <v>0</v>
      </c>
      <c r="J21" s="72">
        <v>0</v>
      </c>
      <c r="K21" s="72">
        <v>0</v>
      </c>
      <c r="L21" s="50">
        <v>0</v>
      </c>
      <c r="M21" s="13">
        <v>-31</v>
      </c>
      <c r="N21" s="13">
        <v>0</v>
      </c>
      <c r="O21" s="9">
        <v>0</v>
      </c>
      <c r="P21" s="72">
        <v>0</v>
      </c>
      <c r="Q21" s="50">
        <v>0</v>
      </c>
      <c r="R21" s="72">
        <v>0</v>
      </c>
      <c r="S21" s="13">
        <v>0</v>
      </c>
      <c r="T21" s="12">
        <f>C21+D21</f>
        <v>0</v>
      </c>
      <c r="U21" s="12">
        <f>'L02'!C140</f>
        <v>0</v>
      </c>
      <c r="V21" s="12">
        <f>T21-U21</f>
        <v>0</v>
      </c>
      <c r="W21" s="9">
        <v>0</v>
      </c>
    </row>
    <row r="22" ht="17.1" customHeight="1" spans="1:23">
      <c r="A22" s="27">
        <v>20115</v>
      </c>
      <c r="B22" s="6" t="s">
        <v>946</v>
      </c>
      <c r="C22" s="13">
        <v>15</v>
      </c>
      <c r="D22" s="12">
        <f>SUM(E22:S22)</f>
        <v>18</v>
      </c>
      <c r="E22" s="13">
        <v>18</v>
      </c>
      <c r="F22" s="72">
        <v>0</v>
      </c>
      <c r="G22" s="72">
        <v>0</v>
      </c>
      <c r="H22" s="50">
        <v>0</v>
      </c>
      <c r="I22" s="50">
        <v>0</v>
      </c>
      <c r="J22" s="72">
        <v>0</v>
      </c>
      <c r="K22" s="72">
        <v>0</v>
      </c>
      <c r="L22" s="50">
        <v>0</v>
      </c>
      <c r="M22" s="13">
        <v>0</v>
      </c>
      <c r="N22" s="13">
        <v>0</v>
      </c>
      <c r="O22" s="9">
        <v>0</v>
      </c>
      <c r="P22" s="72">
        <v>0</v>
      </c>
      <c r="Q22" s="50">
        <v>0</v>
      </c>
      <c r="R22" s="72">
        <v>0</v>
      </c>
      <c r="S22" s="13">
        <v>0</v>
      </c>
      <c r="T22" s="12">
        <f>C22+D22</f>
        <v>33</v>
      </c>
      <c r="U22" s="12">
        <f>'L02'!C152</f>
        <v>33</v>
      </c>
      <c r="V22" s="12">
        <f>T22-U22</f>
        <v>0</v>
      </c>
      <c r="W22" s="9">
        <v>0</v>
      </c>
    </row>
    <row r="23" ht="17.1" customHeight="1" spans="1:23">
      <c r="A23" s="27">
        <v>20117</v>
      </c>
      <c r="B23" s="6" t="s">
        <v>951</v>
      </c>
      <c r="C23" s="13">
        <v>30</v>
      </c>
      <c r="D23" s="12">
        <f>SUM(E23:S23)</f>
        <v>-20</v>
      </c>
      <c r="E23" s="13">
        <v>0</v>
      </c>
      <c r="F23" s="72">
        <v>0</v>
      </c>
      <c r="G23" s="72">
        <v>0</v>
      </c>
      <c r="H23" s="50">
        <v>0</v>
      </c>
      <c r="I23" s="50">
        <v>0</v>
      </c>
      <c r="J23" s="72">
        <v>0</v>
      </c>
      <c r="K23" s="72">
        <v>0</v>
      </c>
      <c r="L23" s="50">
        <v>0</v>
      </c>
      <c r="M23" s="13">
        <v>-20</v>
      </c>
      <c r="N23" s="13">
        <v>0</v>
      </c>
      <c r="O23" s="9">
        <v>0</v>
      </c>
      <c r="P23" s="72">
        <v>0</v>
      </c>
      <c r="Q23" s="50">
        <v>0</v>
      </c>
      <c r="R23" s="72">
        <v>0</v>
      </c>
      <c r="S23" s="13">
        <v>0</v>
      </c>
      <c r="T23" s="12">
        <f>C23+D23</f>
        <v>10</v>
      </c>
      <c r="U23" s="12">
        <f>'L02'!C162</f>
        <v>10</v>
      </c>
      <c r="V23" s="12">
        <f>T23-U23</f>
        <v>0</v>
      </c>
      <c r="W23" s="9">
        <v>0</v>
      </c>
    </row>
    <row r="24" ht="17.1" customHeight="1" spans="1:23">
      <c r="A24" s="27">
        <v>20123</v>
      </c>
      <c r="B24" s="6" t="s">
        <v>959</v>
      </c>
      <c r="C24" s="13">
        <v>0</v>
      </c>
      <c r="D24" s="12">
        <f>SUM(E24:S24)</f>
        <v>0</v>
      </c>
      <c r="E24" s="13">
        <v>0</v>
      </c>
      <c r="F24" s="72">
        <v>0</v>
      </c>
      <c r="G24" s="72">
        <v>0</v>
      </c>
      <c r="H24" s="50">
        <v>0</v>
      </c>
      <c r="I24" s="50">
        <v>0</v>
      </c>
      <c r="J24" s="72">
        <v>0</v>
      </c>
      <c r="K24" s="72">
        <v>0</v>
      </c>
      <c r="L24" s="50">
        <v>0</v>
      </c>
      <c r="M24" s="13">
        <v>0</v>
      </c>
      <c r="N24" s="13">
        <v>0</v>
      </c>
      <c r="O24" s="9">
        <v>0</v>
      </c>
      <c r="P24" s="72">
        <v>0</v>
      </c>
      <c r="Q24" s="50">
        <v>0</v>
      </c>
      <c r="R24" s="72">
        <v>0</v>
      </c>
      <c r="S24" s="13">
        <v>0</v>
      </c>
      <c r="T24" s="12">
        <f>C24+D24</f>
        <v>0</v>
      </c>
      <c r="U24" s="12">
        <f>'L02'!C175</f>
        <v>0</v>
      </c>
      <c r="V24" s="12">
        <f>T24-U24</f>
        <v>0</v>
      </c>
      <c r="W24" s="9">
        <v>0</v>
      </c>
    </row>
    <row r="25" ht="17.1" customHeight="1" spans="1:23">
      <c r="A25" s="27">
        <v>20124</v>
      </c>
      <c r="B25" s="6" t="s">
        <v>962</v>
      </c>
      <c r="C25" s="13">
        <v>4</v>
      </c>
      <c r="D25" s="12">
        <f>SUM(E25:S25)</f>
        <v>-4</v>
      </c>
      <c r="E25" s="13">
        <v>0</v>
      </c>
      <c r="F25" s="72">
        <v>0</v>
      </c>
      <c r="G25" s="72">
        <v>0</v>
      </c>
      <c r="H25" s="50">
        <v>0</v>
      </c>
      <c r="I25" s="50">
        <v>0</v>
      </c>
      <c r="J25" s="72">
        <v>0</v>
      </c>
      <c r="K25" s="72">
        <v>0</v>
      </c>
      <c r="L25" s="50">
        <v>0</v>
      </c>
      <c r="M25" s="13">
        <v>-4</v>
      </c>
      <c r="N25" s="13">
        <v>0</v>
      </c>
      <c r="O25" s="9">
        <v>0</v>
      </c>
      <c r="P25" s="72">
        <v>0</v>
      </c>
      <c r="Q25" s="50">
        <v>0</v>
      </c>
      <c r="R25" s="72">
        <v>0</v>
      </c>
      <c r="S25" s="13">
        <v>0</v>
      </c>
      <c r="T25" s="12">
        <f>C25+D25</f>
        <v>0</v>
      </c>
      <c r="U25" s="12">
        <f>'L02'!C182</f>
        <v>0</v>
      </c>
      <c r="V25" s="12">
        <f>T25-U25</f>
        <v>0</v>
      </c>
      <c r="W25" s="9">
        <v>0</v>
      </c>
    </row>
    <row r="26" ht="17.1" customHeight="1" spans="1:23">
      <c r="A26" s="27">
        <v>20125</v>
      </c>
      <c r="B26" s="6" t="s">
        <v>965</v>
      </c>
      <c r="C26" s="13">
        <v>0</v>
      </c>
      <c r="D26" s="12">
        <f>SUM(E26:S26)</f>
        <v>0</v>
      </c>
      <c r="E26" s="13">
        <v>0</v>
      </c>
      <c r="F26" s="72">
        <v>0</v>
      </c>
      <c r="G26" s="72">
        <v>0</v>
      </c>
      <c r="H26" s="50">
        <v>0</v>
      </c>
      <c r="I26" s="50">
        <v>0</v>
      </c>
      <c r="J26" s="72">
        <v>0</v>
      </c>
      <c r="K26" s="72">
        <v>0</v>
      </c>
      <c r="L26" s="50">
        <v>0</v>
      </c>
      <c r="M26" s="13">
        <v>0</v>
      </c>
      <c r="N26" s="13">
        <v>0</v>
      </c>
      <c r="O26" s="9">
        <v>0</v>
      </c>
      <c r="P26" s="72">
        <v>0</v>
      </c>
      <c r="Q26" s="50">
        <v>0</v>
      </c>
      <c r="R26" s="72">
        <v>0</v>
      </c>
      <c r="S26" s="13">
        <v>0</v>
      </c>
      <c r="T26" s="12">
        <f>C26+D26</f>
        <v>0</v>
      </c>
      <c r="U26" s="12">
        <f>'L02'!C189</f>
        <v>0</v>
      </c>
      <c r="V26" s="12">
        <f>T26-U26</f>
        <v>0</v>
      </c>
      <c r="W26" s="9">
        <v>0</v>
      </c>
    </row>
    <row r="27" ht="17.1" customHeight="1" spans="1:23">
      <c r="A27" s="27">
        <v>20126</v>
      </c>
      <c r="B27" s="6" t="s">
        <v>970</v>
      </c>
      <c r="C27" s="13">
        <v>47</v>
      </c>
      <c r="D27" s="12">
        <f>SUM(E27:S27)</f>
        <v>-19</v>
      </c>
      <c r="E27" s="13">
        <v>0</v>
      </c>
      <c r="F27" s="72">
        <v>0</v>
      </c>
      <c r="G27" s="72">
        <v>0</v>
      </c>
      <c r="H27" s="50">
        <v>0</v>
      </c>
      <c r="I27" s="50">
        <v>0</v>
      </c>
      <c r="J27" s="72">
        <v>0</v>
      </c>
      <c r="K27" s="72">
        <v>0</v>
      </c>
      <c r="L27" s="50">
        <v>0</v>
      </c>
      <c r="M27" s="13">
        <v>0</v>
      </c>
      <c r="N27" s="13">
        <v>-19</v>
      </c>
      <c r="O27" s="9">
        <v>0</v>
      </c>
      <c r="P27" s="72">
        <v>0</v>
      </c>
      <c r="Q27" s="50">
        <v>0</v>
      </c>
      <c r="R27" s="72">
        <v>0</v>
      </c>
      <c r="S27" s="13">
        <v>0</v>
      </c>
      <c r="T27" s="12">
        <f>C27+D27</f>
        <v>28</v>
      </c>
      <c r="U27" s="12">
        <f>'L02'!C198</f>
        <v>28</v>
      </c>
      <c r="V27" s="12">
        <f>T27-U27</f>
        <v>0</v>
      </c>
      <c r="W27" s="9">
        <v>0</v>
      </c>
    </row>
    <row r="28" ht="17.1" customHeight="1" spans="1:23">
      <c r="A28" s="27">
        <v>20128</v>
      </c>
      <c r="B28" s="6" t="s">
        <v>973</v>
      </c>
      <c r="C28" s="13">
        <v>0</v>
      </c>
      <c r="D28" s="12">
        <f>SUM(E28:S28)</f>
        <v>0</v>
      </c>
      <c r="E28" s="13">
        <v>0</v>
      </c>
      <c r="F28" s="72">
        <v>0</v>
      </c>
      <c r="G28" s="72">
        <v>0</v>
      </c>
      <c r="H28" s="50">
        <v>0</v>
      </c>
      <c r="I28" s="50">
        <v>0</v>
      </c>
      <c r="J28" s="72">
        <v>0</v>
      </c>
      <c r="K28" s="72">
        <v>0</v>
      </c>
      <c r="L28" s="50">
        <v>0</v>
      </c>
      <c r="M28" s="13">
        <v>0</v>
      </c>
      <c r="N28" s="13">
        <v>0</v>
      </c>
      <c r="O28" s="9">
        <v>0</v>
      </c>
      <c r="P28" s="72">
        <v>0</v>
      </c>
      <c r="Q28" s="50">
        <v>0</v>
      </c>
      <c r="R28" s="72">
        <v>0</v>
      </c>
      <c r="S28" s="13">
        <v>0</v>
      </c>
      <c r="T28" s="12">
        <f>C28+D28</f>
        <v>0</v>
      </c>
      <c r="U28" s="12">
        <f>'L02'!C204</f>
        <v>0</v>
      </c>
      <c r="V28" s="12">
        <f>T28-U28</f>
        <v>0</v>
      </c>
      <c r="W28" s="9">
        <v>0</v>
      </c>
    </row>
    <row r="29" ht="17.1" customHeight="1" spans="1:23">
      <c r="A29" s="27">
        <v>20129</v>
      </c>
      <c r="B29" s="6" t="s">
        <v>975</v>
      </c>
      <c r="C29" s="13">
        <v>323</v>
      </c>
      <c r="D29" s="12">
        <f>SUM(E29:S29)</f>
        <v>15</v>
      </c>
      <c r="E29" s="13">
        <v>15</v>
      </c>
      <c r="F29" s="72">
        <v>0</v>
      </c>
      <c r="G29" s="72">
        <v>0</v>
      </c>
      <c r="H29" s="50">
        <v>0</v>
      </c>
      <c r="I29" s="50">
        <v>0</v>
      </c>
      <c r="J29" s="72">
        <v>0</v>
      </c>
      <c r="K29" s="72">
        <v>0</v>
      </c>
      <c r="L29" s="50">
        <v>0</v>
      </c>
      <c r="M29" s="13">
        <v>0</v>
      </c>
      <c r="N29" s="13">
        <v>0</v>
      </c>
      <c r="O29" s="9">
        <v>0</v>
      </c>
      <c r="P29" s="72">
        <v>0</v>
      </c>
      <c r="Q29" s="50">
        <v>0</v>
      </c>
      <c r="R29" s="72">
        <v>0</v>
      </c>
      <c r="S29" s="13">
        <v>0</v>
      </c>
      <c r="T29" s="12">
        <f>C29+D29</f>
        <v>338</v>
      </c>
      <c r="U29" s="12">
        <f>'L02'!C211</f>
        <v>338</v>
      </c>
      <c r="V29" s="12">
        <f>T29-U29</f>
        <v>0</v>
      </c>
      <c r="W29" s="9">
        <v>0</v>
      </c>
    </row>
    <row r="30" ht="17.1" customHeight="1" spans="1:23">
      <c r="A30" s="27">
        <v>20131</v>
      </c>
      <c r="B30" s="6" t="s">
        <v>979</v>
      </c>
      <c r="C30" s="13">
        <v>271</v>
      </c>
      <c r="D30" s="12">
        <f>SUM(E30:S30)</f>
        <v>-258</v>
      </c>
      <c r="E30" s="13">
        <v>0</v>
      </c>
      <c r="F30" s="72">
        <v>0</v>
      </c>
      <c r="G30" s="72">
        <v>0</v>
      </c>
      <c r="H30" s="50">
        <v>0</v>
      </c>
      <c r="I30" s="50">
        <v>0</v>
      </c>
      <c r="J30" s="72">
        <v>0</v>
      </c>
      <c r="K30" s="72">
        <v>0</v>
      </c>
      <c r="L30" s="50">
        <v>0</v>
      </c>
      <c r="M30" s="13">
        <v>0</v>
      </c>
      <c r="N30" s="13">
        <v>-258</v>
      </c>
      <c r="O30" s="9">
        <v>0</v>
      </c>
      <c r="P30" s="72">
        <v>0</v>
      </c>
      <c r="Q30" s="50">
        <v>0</v>
      </c>
      <c r="R30" s="72">
        <v>0</v>
      </c>
      <c r="S30" s="13">
        <v>0</v>
      </c>
      <c r="T30" s="12">
        <f>C30+D30</f>
        <v>13</v>
      </c>
      <c r="U30" s="12">
        <f>'L02'!C219</f>
        <v>13</v>
      </c>
      <c r="V30" s="12">
        <f>T30-U30</f>
        <v>0</v>
      </c>
      <c r="W30" s="9">
        <v>0</v>
      </c>
    </row>
    <row r="31" ht="17.1" customHeight="1" spans="1:23">
      <c r="A31" s="27">
        <v>20132</v>
      </c>
      <c r="B31" s="6" t="s">
        <v>982</v>
      </c>
      <c r="C31" s="13">
        <v>165</v>
      </c>
      <c r="D31" s="12">
        <f>SUM(E31:S31)</f>
        <v>-165</v>
      </c>
      <c r="E31" s="13">
        <v>0</v>
      </c>
      <c r="F31" s="72">
        <v>0</v>
      </c>
      <c r="G31" s="72">
        <v>0</v>
      </c>
      <c r="H31" s="50">
        <v>0</v>
      </c>
      <c r="I31" s="50">
        <v>0</v>
      </c>
      <c r="J31" s="72">
        <v>0</v>
      </c>
      <c r="K31" s="72">
        <v>0</v>
      </c>
      <c r="L31" s="50">
        <v>0</v>
      </c>
      <c r="M31" s="13">
        <v>0</v>
      </c>
      <c r="N31" s="13">
        <v>-165</v>
      </c>
      <c r="O31" s="9">
        <v>0</v>
      </c>
      <c r="P31" s="72">
        <v>0</v>
      </c>
      <c r="Q31" s="50">
        <v>0</v>
      </c>
      <c r="R31" s="72">
        <v>0</v>
      </c>
      <c r="S31" s="13">
        <v>0</v>
      </c>
      <c r="T31" s="12">
        <f>C31+D31</f>
        <v>0</v>
      </c>
      <c r="U31" s="12">
        <f>'L02'!C226</f>
        <v>0</v>
      </c>
      <c r="V31" s="12">
        <f>T31-U31</f>
        <v>0</v>
      </c>
      <c r="W31" s="9">
        <v>0</v>
      </c>
    </row>
    <row r="32" ht="17.1" customHeight="1" spans="1:23">
      <c r="A32" s="27">
        <v>20133</v>
      </c>
      <c r="B32" s="6" t="s">
        <v>984</v>
      </c>
      <c r="C32" s="13">
        <v>110</v>
      </c>
      <c r="D32" s="12">
        <f>SUM(E32:S32)</f>
        <v>17</v>
      </c>
      <c r="E32" s="13">
        <v>17</v>
      </c>
      <c r="F32" s="72">
        <v>0</v>
      </c>
      <c r="G32" s="72">
        <v>0</v>
      </c>
      <c r="H32" s="50">
        <v>0</v>
      </c>
      <c r="I32" s="50">
        <v>0</v>
      </c>
      <c r="J32" s="72">
        <v>0</v>
      </c>
      <c r="K32" s="72">
        <v>0</v>
      </c>
      <c r="L32" s="50">
        <v>0</v>
      </c>
      <c r="M32" s="13">
        <v>0</v>
      </c>
      <c r="N32" s="13">
        <v>0</v>
      </c>
      <c r="O32" s="9">
        <v>0</v>
      </c>
      <c r="P32" s="72">
        <v>0</v>
      </c>
      <c r="Q32" s="50">
        <v>0</v>
      </c>
      <c r="R32" s="72">
        <v>0</v>
      </c>
      <c r="S32" s="13">
        <v>0</v>
      </c>
      <c r="T32" s="12">
        <f>C32+D32</f>
        <v>127</v>
      </c>
      <c r="U32" s="12">
        <f>'L02'!C232</f>
        <v>127</v>
      </c>
      <c r="V32" s="12">
        <f>T32-U32</f>
        <v>0</v>
      </c>
      <c r="W32" s="9">
        <v>0</v>
      </c>
    </row>
    <row r="33" ht="17.1" customHeight="1" spans="1:23">
      <c r="A33" s="27">
        <v>20134</v>
      </c>
      <c r="B33" s="6" t="s">
        <v>986</v>
      </c>
      <c r="C33" s="13">
        <v>0</v>
      </c>
      <c r="D33" s="12">
        <f>SUM(E33:S33)</f>
        <v>0</v>
      </c>
      <c r="E33" s="13">
        <v>0</v>
      </c>
      <c r="F33" s="72">
        <v>0</v>
      </c>
      <c r="G33" s="72">
        <v>0</v>
      </c>
      <c r="H33" s="50">
        <v>0</v>
      </c>
      <c r="I33" s="50">
        <v>0</v>
      </c>
      <c r="J33" s="72">
        <v>0</v>
      </c>
      <c r="K33" s="72">
        <v>0</v>
      </c>
      <c r="L33" s="50">
        <v>0</v>
      </c>
      <c r="M33" s="13">
        <v>0</v>
      </c>
      <c r="N33" s="13">
        <v>0</v>
      </c>
      <c r="O33" s="9">
        <v>0</v>
      </c>
      <c r="P33" s="72">
        <v>0</v>
      </c>
      <c r="Q33" s="50">
        <v>0</v>
      </c>
      <c r="R33" s="72">
        <v>0</v>
      </c>
      <c r="S33" s="13">
        <v>0</v>
      </c>
      <c r="T33" s="12">
        <f>C33+D33</f>
        <v>0</v>
      </c>
      <c r="U33" s="12">
        <f>'L02'!C238</f>
        <v>0</v>
      </c>
      <c r="V33" s="12">
        <f>T33-U33</f>
        <v>0</v>
      </c>
      <c r="W33" s="9">
        <v>0</v>
      </c>
    </row>
    <row r="34" ht="17.1" customHeight="1" spans="1:23">
      <c r="A34" s="27">
        <v>20135</v>
      </c>
      <c r="B34" s="6" t="s">
        <v>988</v>
      </c>
      <c r="C34" s="13">
        <v>153</v>
      </c>
      <c r="D34" s="12">
        <f>SUM(E34:S34)</f>
        <v>-153</v>
      </c>
      <c r="E34" s="13">
        <v>0</v>
      </c>
      <c r="F34" s="72">
        <v>0</v>
      </c>
      <c r="G34" s="72">
        <v>0</v>
      </c>
      <c r="H34" s="50">
        <v>0</v>
      </c>
      <c r="I34" s="50">
        <v>0</v>
      </c>
      <c r="J34" s="72">
        <v>0</v>
      </c>
      <c r="K34" s="72">
        <v>0</v>
      </c>
      <c r="L34" s="50">
        <v>0</v>
      </c>
      <c r="M34" s="13">
        <v>0</v>
      </c>
      <c r="N34" s="13">
        <v>-153</v>
      </c>
      <c r="O34" s="9">
        <v>0</v>
      </c>
      <c r="P34" s="72">
        <v>0</v>
      </c>
      <c r="Q34" s="50">
        <v>0</v>
      </c>
      <c r="R34" s="72">
        <v>0</v>
      </c>
      <c r="S34" s="13">
        <v>0</v>
      </c>
      <c r="T34" s="12">
        <f>C34+D34</f>
        <v>0</v>
      </c>
      <c r="U34" s="12">
        <f>'L02'!C244</f>
        <v>0</v>
      </c>
      <c r="V34" s="12">
        <f>T34-U34</f>
        <v>0</v>
      </c>
      <c r="W34" s="9">
        <v>0</v>
      </c>
    </row>
    <row r="35" ht="17.1" customHeight="1" spans="1:23">
      <c r="A35" s="27">
        <v>20136</v>
      </c>
      <c r="B35" s="6" t="s">
        <v>2113</v>
      </c>
      <c r="C35" s="13">
        <v>21</v>
      </c>
      <c r="D35" s="12">
        <f>SUM(E35:S35)</f>
        <v>-21</v>
      </c>
      <c r="E35" s="13">
        <v>0</v>
      </c>
      <c r="F35" s="72">
        <v>0</v>
      </c>
      <c r="G35" s="72">
        <v>0</v>
      </c>
      <c r="H35" s="50">
        <v>0</v>
      </c>
      <c r="I35" s="50">
        <v>0</v>
      </c>
      <c r="J35" s="72">
        <v>0</v>
      </c>
      <c r="K35" s="72">
        <v>0</v>
      </c>
      <c r="L35" s="50">
        <v>0</v>
      </c>
      <c r="M35" s="13">
        <v>0</v>
      </c>
      <c r="N35" s="13">
        <v>-21</v>
      </c>
      <c r="O35" s="9">
        <v>0</v>
      </c>
      <c r="P35" s="72">
        <v>0</v>
      </c>
      <c r="Q35" s="50">
        <v>0</v>
      </c>
      <c r="R35" s="72">
        <v>0</v>
      </c>
      <c r="S35" s="13">
        <v>0</v>
      </c>
      <c r="T35" s="12">
        <f>C35+D35</f>
        <v>0</v>
      </c>
      <c r="U35" s="12">
        <f>'L02'!C250</f>
        <v>0</v>
      </c>
      <c r="V35" s="12">
        <f>T35-U35</f>
        <v>0</v>
      </c>
      <c r="W35" s="9">
        <v>0</v>
      </c>
    </row>
    <row r="36" ht="17.1" customHeight="1" spans="1:23">
      <c r="A36" s="27">
        <v>20199</v>
      </c>
      <c r="B36" s="6" t="s">
        <v>2114</v>
      </c>
      <c r="C36" s="13">
        <v>1016</v>
      </c>
      <c r="D36" s="12">
        <f>SUM(E36:S36)</f>
        <v>1409</v>
      </c>
      <c r="E36" s="13">
        <v>1409</v>
      </c>
      <c r="F36" s="72">
        <v>0</v>
      </c>
      <c r="G36" s="72">
        <v>0</v>
      </c>
      <c r="H36" s="50">
        <v>0</v>
      </c>
      <c r="I36" s="50">
        <v>0</v>
      </c>
      <c r="J36" s="72">
        <v>0</v>
      </c>
      <c r="K36" s="72">
        <v>0</v>
      </c>
      <c r="L36" s="50">
        <v>1500</v>
      </c>
      <c r="M36" s="13">
        <v>-1500</v>
      </c>
      <c r="N36" s="13">
        <v>0</v>
      </c>
      <c r="O36" s="9">
        <v>0</v>
      </c>
      <c r="P36" s="72">
        <v>0</v>
      </c>
      <c r="Q36" s="50">
        <v>0</v>
      </c>
      <c r="R36" s="72">
        <v>0</v>
      </c>
      <c r="S36" s="13">
        <v>0</v>
      </c>
      <c r="T36" s="12">
        <f>C36+D36</f>
        <v>2425</v>
      </c>
      <c r="U36" s="12">
        <f>'L02'!C256</f>
        <v>2425</v>
      </c>
      <c r="V36" s="12">
        <f>T36-U36</f>
        <v>0</v>
      </c>
      <c r="W36" s="9">
        <v>0</v>
      </c>
    </row>
    <row r="37" ht="17.1" customHeight="1" spans="1:23">
      <c r="A37" s="27">
        <v>202</v>
      </c>
      <c r="B37" s="49" t="s">
        <v>995</v>
      </c>
      <c r="C37" s="12">
        <f t="shared" ref="C37:W37" si="5">SUM(C38:C45)</f>
        <v>0</v>
      </c>
      <c r="D37" s="12">
        <f>SUM(D38:D45)</f>
        <v>0</v>
      </c>
      <c r="E37" s="12">
        <f>SUM(E38:E45)</f>
        <v>0</v>
      </c>
      <c r="F37" s="48">
        <f>SUM(F38:F45)</f>
        <v>0</v>
      </c>
      <c r="G37" s="48">
        <f>SUM(G38:G45)</f>
        <v>0</v>
      </c>
      <c r="H37" s="48">
        <f>SUM(H38:H45)</f>
        <v>0</v>
      </c>
      <c r="I37" s="48">
        <f>SUM(I38:I45)</f>
        <v>0</v>
      </c>
      <c r="J37" s="48">
        <f>SUM(J38:J45)</f>
        <v>0</v>
      </c>
      <c r="K37" s="48">
        <f>SUM(K38:K45)</f>
        <v>0</v>
      </c>
      <c r="L37" s="48">
        <f>SUM(L38:L45)</f>
        <v>0</v>
      </c>
      <c r="M37" s="12">
        <f>SUM(M38:M45)</f>
        <v>0</v>
      </c>
      <c r="N37" s="12">
        <f>SUM(N38:N45)</f>
        <v>0</v>
      </c>
      <c r="O37" s="12">
        <f>SUM(O38:O45)</f>
        <v>0</v>
      </c>
      <c r="P37" s="48">
        <f>SUM(P38:P45)</f>
        <v>0</v>
      </c>
      <c r="Q37" s="48">
        <f>SUM(Q38:Q45)</f>
        <v>0</v>
      </c>
      <c r="R37" s="48">
        <f>SUM(R38:R45)</f>
        <v>0</v>
      </c>
      <c r="S37" s="12">
        <f>SUM(S38:S45)</f>
        <v>0</v>
      </c>
      <c r="T37" s="12">
        <f>SUM(T38:T45)</f>
        <v>0</v>
      </c>
      <c r="U37" s="12">
        <f>SUM(U38:U45)</f>
        <v>0</v>
      </c>
      <c r="V37" s="12">
        <f>SUM(V38:V45)</f>
        <v>0</v>
      </c>
      <c r="W37" s="12">
        <f>SUM(W38:W45)</f>
        <v>0</v>
      </c>
    </row>
    <row r="38" ht="17.1" customHeight="1" spans="1:23">
      <c r="A38" s="27">
        <v>20201</v>
      </c>
      <c r="B38" s="6" t="s">
        <v>996</v>
      </c>
      <c r="C38" s="13">
        <v>0</v>
      </c>
      <c r="D38" s="12">
        <f t="shared" ref="D38:D45" si="6">SUM(E38:S38)</f>
        <v>0</v>
      </c>
      <c r="E38" s="13">
        <v>0</v>
      </c>
      <c r="F38" s="72">
        <v>0</v>
      </c>
      <c r="G38" s="72">
        <v>0</v>
      </c>
      <c r="H38" s="50">
        <v>0</v>
      </c>
      <c r="I38" s="50">
        <v>0</v>
      </c>
      <c r="J38" s="72">
        <v>0</v>
      </c>
      <c r="K38" s="72">
        <v>0</v>
      </c>
      <c r="L38" s="50">
        <v>0</v>
      </c>
      <c r="M38" s="13">
        <v>0</v>
      </c>
      <c r="N38" s="13">
        <v>0</v>
      </c>
      <c r="O38" s="9">
        <v>0</v>
      </c>
      <c r="P38" s="72">
        <v>0</v>
      </c>
      <c r="Q38" s="50">
        <v>0</v>
      </c>
      <c r="R38" s="72">
        <v>0</v>
      </c>
      <c r="S38" s="13">
        <v>0</v>
      </c>
      <c r="T38" s="12">
        <f t="shared" ref="T38:T45" si="7">C38+D38</f>
        <v>0</v>
      </c>
      <c r="U38" s="12">
        <f>'L02'!C260</f>
        <v>0</v>
      </c>
      <c r="V38" s="12">
        <f t="shared" ref="V38:V45" si="8">T38-U38</f>
        <v>0</v>
      </c>
      <c r="W38" s="9">
        <v>0</v>
      </c>
    </row>
    <row r="39" ht="17.1" customHeight="1" spans="1:23">
      <c r="A39" s="27">
        <v>20202</v>
      </c>
      <c r="B39" s="6" t="s">
        <v>998</v>
      </c>
      <c r="C39" s="13">
        <v>0</v>
      </c>
      <c r="D39" s="12">
        <f>SUM(E39:S39)</f>
        <v>0</v>
      </c>
      <c r="E39" s="13">
        <v>0</v>
      </c>
      <c r="F39" s="72">
        <v>0</v>
      </c>
      <c r="G39" s="72">
        <v>0</v>
      </c>
      <c r="H39" s="50">
        <v>0</v>
      </c>
      <c r="I39" s="50">
        <v>0</v>
      </c>
      <c r="J39" s="72">
        <v>0</v>
      </c>
      <c r="K39" s="72">
        <v>0</v>
      </c>
      <c r="L39" s="50">
        <v>0</v>
      </c>
      <c r="M39" s="13">
        <v>0</v>
      </c>
      <c r="N39" s="13">
        <v>0</v>
      </c>
      <c r="O39" s="9">
        <v>0</v>
      </c>
      <c r="P39" s="72">
        <v>0</v>
      </c>
      <c r="Q39" s="50">
        <v>0</v>
      </c>
      <c r="R39" s="72">
        <v>0</v>
      </c>
      <c r="S39" s="13">
        <v>0</v>
      </c>
      <c r="T39" s="12">
        <f>C39+D39</f>
        <v>0</v>
      </c>
      <c r="U39" s="12">
        <f>'L02'!C267</f>
        <v>0</v>
      </c>
      <c r="V39" s="12">
        <f>T39-U39</f>
        <v>0</v>
      </c>
      <c r="W39" s="9">
        <v>0</v>
      </c>
    </row>
    <row r="40" ht="17.1" customHeight="1" spans="1:23">
      <c r="A40" s="27">
        <v>20203</v>
      </c>
      <c r="B40" s="6" t="s">
        <v>1001</v>
      </c>
      <c r="C40" s="13">
        <v>0</v>
      </c>
      <c r="D40" s="12">
        <f>SUM(E40:S40)</f>
        <v>0</v>
      </c>
      <c r="E40" s="13">
        <v>0</v>
      </c>
      <c r="F40" s="72">
        <v>0</v>
      </c>
      <c r="G40" s="72">
        <v>0</v>
      </c>
      <c r="H40" s="50">
        <v>0</v>
      </c>
      <c r="I40" s="50">
        <v>0</v>
      </c>
      <c r="J40" s="72">
        <v>0</v>
      </c>
      <c r="K40" s="72">
        <v>0</v>
      </c>
      <c r="L40" s="50">
        <v>0</v>
      </c>
      <c r="M40" s="13">
        <v>0</v>
      </c>
      <c r="N40" s="13">
        <v>0</v>
      </c>
      <c r="O40" s="9">
        <v>0</v>
      </c>
      <c r="P40" s="72">
        <v>0</v>
      </c>
      <c r="Q40" s="50">
        <v>0</v>
      </c>
      <c r="R40" s="72">
        <v>0</v>
      </c>
      <c r="S40" s="13">
        <v>0</v>
      </c>
      <c r="T40" s="12">
        <f>C40+D40</f>
        <v>0</v>
      </c>
      <c r="U40" s="12">
        <f>'L02'!C270</f>
        <v>0</v>
      </c>
      <c r="V40" s="12">
        <f>T40-U40</f>
        <v>0</v>
      </c>
      <c r="W40" s="9">
        <v>0</v>
      </c>
    </row>
    <row r="41" ht="17.1" customHeight="1" spans="1:23">
      <c r="A41" s="27">
        <v>20204</v>
      </c>
      <c r="B41" s="6" t="s">
        <v>1008</v>
      </c>
      <c r="C41" s="13">
        <v>0</v>
      </c>
      <c r="D41" s="12">
        <f>SUM(E41:S41)</f>
        <v>0</v>
      </c>
      <c r="E41" s="13">
        <v>0</v>
      </c>
      <c r="F41" s="72">
        <v>0</v>
      </c>
      <c r="G41" s="72">
        <v>0</v>
      </c>
      <c r="H41" s="50">
        <v>0</v>
      </c>
      <c r="I41" s="50">
        <v>0</v>
      </c>
      <c r="J41" s="72">
        <v>0</v>
      </c>
      <c r="K41" s="72">
        <v>0</v>
      </c>
      <c r="L41" s="50">
        <v>0</v>
      </c>
      <c r="M41" s="13">
        <v>0</v>
      </c>
      <c r="N41" s="13">
        <v>0</v>
      </c>
      <c r="O41" s="9">
        <v>0</v>
      </c>
      <c r="P41" s="72">
        <v>0</v>
      </c>
      <c r="Q41" s="50">
        <v>0</v>
      </c>
      <c r="R41" s="72">
        <v>0</v>
      </c>
      <c r="S41" s="13">
        <v>0</v>
      </c>
      <c r="T41" s="12">
        <f>C41+D41</f>
        <v>0</v>
      </c>
      <c r="U41" s="12">
        <f>'L02'!C277</f>
        <v>0</v>
      </c>
      <c r="V41" s="12">
        <f>T41-U41</f>
        <v>0</v>
      </c>
      <c r="W41" s="9">
        <v>0</v>
      </c>
    </row>
    <row r="42" ht="17.1" customHeight="1" spans="1:23">
      <c r="A42" s="27">
        <v>20205</v>
      </c>
      <c r="B42" s="6" t="s">
        <v>1014</v>
      </c>
      <c r="C42" s="13">
        <v>0</v>
      </c>
      <c r="D42" s="12">
        <f>SUM(E42:S42)</f>
        <v>0</v>
      </c>
      <c r="E42" s="13">
        <v>0</v>
      </c>
      <c r="F42" s="72">
        <v>0</v>
      </c>
      <c r="G42" s="72">
        <v>0</v>
      </c>
      <c r="H42" s="50">
        <v>0</v>
      </c>
      <c r="I42" s="50">
        <v>0</v>
      </c>
      <c r="J42" s="72">
        <v>0</v>
      </c>
      <c r="K42" s="72">
        <v>0</v>
      </c>
      <c r="L42" s="50">
        <v>0</v>
      </c>
      <c r="M42" s="13">
        <v>0</v>
      </c>
      <c r="N42" s="13">
        <v>0</v>
      </c>
      <c r="O42" s="9">
        <v>0</v>
      </c>
      <c r="P42" s="72">
        <v>0</v>
      </c>
      <c r="Q42" s="50">
        <v>0</v>
      </c>
      <c r="R42" s="72">
        <v>0</v>
      </c>
      <c r="S42" s="13">
        <v>0</v>
      </c>
      <c r="T42" s="12">
        <f>C42+D42</f>
        <v>0</v>
      </c>
      <c r="U42" s="12">
        <f>'L02'!C283</f>
        <v>0</v>
      </c>
      <c r="V42" s="12">
        <f>T42-U42</f>
        <v>0</v>
      </c>
      <c r="W42" s="9">
        <v>0</v>
      </c>
    </row>
    <row r="43" ht="17.1" customHeight="1" spans="1:23">
      <c r="A43" s="27">
        <v>20206</v>
      </c>
      <c r="B43" s="6" t="s">
        <v>2115</v>
      </c>
      <c r="C43" s="13">
        <v>0</v>
      </c>
      <c r="D43" s="12">
        <f>SUM(E43:S43)</f>
        <v>0</v>
      </c>
      <c r="E43" s="13">
        <v>0</v>
      </c>
      <c r="F43" s="72">
        <v>0</v>
      </c>
      <c r="G43" s="72">
        <v>0</v>
      </c>
      <c r="H43" s="50">
        <v>0</v>
      </c>
      <c r="I43" s="50">
        <v>0</v>
      </c>
      <c r="J43" s="72">
        <v>0</v>
      </c>
      <c r="K43" s="72">
        <v>0</v>
      </c>
      <c r="L43" s="50">
        <v>0</v>
      </c>
      <c r="M43" s="13">
        <v>0</v>
      </c>
      <c r="N43" s="13">
        <v>0</v>
      </c>
      <c r="O43" s="9">
        <v>0</v>
      </c>
      <c r="P43" s="72">
        <v>0</v>
      </c>
      <c r="Q43" s="50">
        <v>0</v>
      </c>
      <c r="R43" s="72">
        <v>0</v>
      </c>
      <c r="S43" s="13">
        <v>0</v>
      </c>
      <c r="T43" s="12">
        <f>C43+D43</f>
        <v>0</v>
      </c>
      <c r="U43" s="12">
        <f>'L02'!C287</f>
        <v>0</v>
      </c>
      <c r="V43" s="12">
        <f>T43-U43</f>
        <v>0</v>
      </c>
      <c r="W43" s="9">
        <v>0</v>
      </c>
    </row>
    <row r="44" ht="17.1" customHeight="1" spans="1:23">
      <c r="A44" s="27">
        <v>20207</v>
      </c>
      <c r="B44" s="6" t="s">
        <v>1020</v>
      </c>
      <c r="C44" s="13">
        <v>0</v>
      </c>
      <c r="D44" s="12">
        <f>SUM(E44:S44)</f>
        <v>0</v>
      </c>
      <c r="E44" s="13">
        <v>0</v>
      </c>
      <c r="F44" s="72">
        <v>0</v>
      </c>
      <c r="G44" s="72">
        <v>0</v>
      </c>
      <c r="H44" s="50">
        <v>0</v>
      </c>
      <c r="I44" s="50">
        <v>0</v>
      </c>
      <c r="J44" s="72">
        <v>0</v>
      </c>
      <c r="K44" s="72">
        <v>0</v>
      </c>
      <c r="L44" s="50">
        <v>0</v>
      </c>
      <c r="M44" s="13">
        <v>0</v>
      </c>
      <c r="N44" s="13">
        <v>0</v>
      </c>
      <c r="O44" s="9">
        <v>0</v>
      </c>
      <c r="P44" s="72">
        <v>0</v>
      </c>
      <c r="Q44" s="50">
        <v>0</v>
      </c>
      <c r="R44" s="72">
        <v>0</v>
      </c>
      <c r="S44" s="13">
        <v>0</v>
      </c>
      <c r="T44" s="12">
        <f>C44+D44</f>
        <v>0</v>
      </c>
      <c r="U44" s="12">
        <f>'L02'!C289</f>
        <v>0</v>
      </c>
      <c r="V44" s="12">
        <f>T44-U44</f>
        <v>0</v>
      </c>
      <c r="W44" s="9">
        <v>0</v>
      </c>
    </row>
    <row r="45" ht="17.1" customHeight="1" spans="1:23">
      <c r="A45" s="27">
        <v>20299</v>
      </c>
      <c r="B45" s="6" t="s">
        <v>2116</v>
      </c>
      <c r="C45" s="13">
        <v>0</v>
      </c>
      <c r="D45" s="12">
        <f>SUM(E45:S45)</f>
        <v>0</v>
      </c>
      <c r="E45" s="13">
        <v>0</v>
      </c>
      <c r="F45" s="72">
        <v>0</v>
      </c>
      <c r="G45" s="72">
        <v>0</v>
      </c>
      <c r="H45" s="50">
        <v>0</v>
      </c>
      <c r="I45" s="50">
        <v>0</v>
      </c>
      <c r="J45" s="72">
        <v>0</v>
      </c>
      <c r="K45" s="72">
        <v>0</v>
      </c>
      <c r="L45" s="50">
        <v>0</v>
      </c>
      <c r="M45" s="13">
        <v>0</v>
      </c>
      <c r="N45" s="13">
        <v>0</v>
      </c>
      <c r="O45" s="9">
        <v>0</v>
      </c>
      <c r="P45" s="72">
        <v>0</v>
      </c>
      <c r="Q45" s="50">
        <v>0</v>
      </c>
      <c r="R45" s="72">
        <v>0</v>
      </c>
      <c r="S45" s="13">
        <v>0</v>
      </c>
      <c r="T45" s="12">
        <f>C45+D45</f>
        <v>0</v>
      </c>
      <c r="U45" s="12">
        <f>'L02'!C294</f>
        <v>0</v>
      </c>
      <c r="V45" s="12">
        <f>T45-U45</f>
        <v>0</v>
      </c>
      <c r="W45" s="9">
        <v>0</v>
      </c>
    </row>
    <row r="46" ht="17.1" customHeight="1" spans="1:23">
      <c r="A46" s="27">
        <v>203</v>
      </c>
      <c r="B46" s="49" t="s">
        <v>1027</v>
      </c>
      <c r="C46" s="12">
        <f t="shared" ref="C46:W46" si="9">SUM(C47:C51)</f>
        <v>0</v>
      </c>
      <c r="D46" s="12">
        <f>SUM(D47:D51)</f>
        <v>11</v>
      </c>
      <c r="E46" s="12">
        <f>SUM(E47:E51)</f>
        <v>11</v>
      </c>
      <c r="F46" s="48">
        <f>SUM(F47:F51)</f>
        <v>0</v>
      </c>
      <c r="G46" s="48">
        <f>SUM(G47:G51)</f>
        <v>0</v>
      </c>
      <c r="H46" s="48">
        <f>SUM(H47:H51)</f>
        <v>0</v>
      </c>
      <c r="I46" s="48">
        <f>SUM(I47:I51)</f>
        <v>0</v>
      </c>
      <c r="J46" s="48">
        <f>SUM(J47:J51)</f>
        <v>0</v>
      </c>
      <c r="K46" s="48">
        <f>SUM(K47:K51)</f>
        <v>0</v>
      </c>
      <c r="L46" s="48">
        <f>SUM(L47:L51)</f>
        <v>0</v>
      </c>
      <c r="M46" s="12">
        <f>SUM(M47:M51)</f>
        <v>0</v>
      </c>
      <c r="N46" s="12">
        <f>SUM(N47:N51)</f>
        <v>0</v>
      </c>
      <c r="O46" s="12">
        <f>SUM(O47:O51)</f>
        <v>0</v>
      </c>
      <c r="P46" s="48">
        <f>SUM(P47:P51)</f>
        <v>0</v>
      </c>
      <c r="Q46" s="48">
        <f>SUM(Q47:Q51)</f>
        <v>0</v>
      </c>
      <c r="R46" s="48">
        <f>SUM(R47:R51)</f>
        <v>0</v>
      </c>
      <c r="S46" s="12">
        <f>SUM(S47:S51)</f>
        <v>0</v>
      </c>
      <c r="T46" s="12">
        <f>SUM(T47:T51)</f>
        <v>11</v>
      </c>
      <c r="U46" s="12">
        <f>SUM(U47:U51)</f>
        <v>11</v>
      </c>
      <c r="V46" s="12">
        <f>SUM(V47:V51)</f>
        <v>0</v>
      </c>
      <c r="W46" s="12">
        <f>SUM(W47:W51)</f>
        <v>0</v>
      </c>
    </row>
    <row r="47" ht="17.1" customHeight="1" spans="1:23">
      <c r="A47" s="27">
        <v>20301</v>
      </c>
      <c r="B47" s="6" t="s">
        <v>2117</v>
      </c>
      <c r="C47" s="13">
        <v>0</v>
      </c>
      <c r="D47" s="12">
        <f t="shared" ref="D47:D51" si="10">SUM(E47:S47)</f>
        <v>0</v>
      </c>
      <c r="E47" s="13">
        <v>0</v>
      </c>
      <c r="F47" s="72">
        <v>0</v>
      </c>
      <c r="G47" s="72">
        <v>0</v>
      </c>
      <c r="H47" s="50">
        <v>0</v>
      </c>
      <c r="I47" s="50">
        <v>0</v>
      </c>
      <c r="J47" s="72">
        <v>0</v>
      </c>
      <c r="K47" s="72">
        <v>0</v>
      </c>
      <c r="L47" s="50">
        <v>0</v>
      </c>
      <c r="M47" s="13">
        <v>0</v>
      </c>
      <c r="N47" s="13">
        <v>0</v>
      </c>
      <c r="O47" s="9">
        <v>0</v>
      </c>
      <c r="P47" s="72">
        <v>0</v>
      </c>
      <c r="Q47" s="50">
        <v>0</v>
      </c>
      <c r="R47" s="72">
        <v>0</v>
      </c>
      <c r="S47" s="13">
        <v>0</v>
      </c>
      <c r="T47" s="12">
        <f t="shared" ref="T47:T51" si="11">C47+D47</f>
        <v>0</v>
      </c>
      <c r="U47" s="12">
        <f>'L02'!C297</f>
        <v>0</v>
      </c>
      <c r="V47" s="12">
        <f t="shared" ref="V47:V51" si="12">T47-U47</f>
        <v>0</v>
      </c>
      <c r="W47" s="9">
        <v>0</v>
      </c>
    </row>
    <row r="48" ht="17.1" customHeight="1" spans="1:23">
      <c r="A48" s="27">
        <v>20304</v>
      </c>
      <c r="B48" s="6" t="s">
        <v>2118</v>
      </c>
      <c r="C48" s="13">
        <v>0</v>
      </c>
      <c r="D48" s="12">
        <f>SUM(E48:S48)</f>
        <v>0</v>
      </c>
      <c r="E48" s="13">
        <v>0</v>
      </c>
      <c r="F48" s="72">
        <v>0</v>
      </c>
      <c r="G48" s="72">
        <v>0</v>
      </c>
      <c r="H48" s="50">
        <v>0</v>
      </c>
      <c r="I48" s="50">
        <v>0</v>
      </c>
      <c r="J48" s="72">
        <v>0</v>
      </c>
      <c r="K48" s="72">
        <v>0</v>
      </c>
      <c r="L48" s="50">
        <v>0</v>
      </c>
      <c r="M48" s="13">
        <v>0</v>
      </c>
      <c r="N48" s="13">
        <v>0</v>
      </c>
      <c r="O48" s="9">
        <v>0</v>
      </c>
      <c r="P48" s="72">
        <v>0</v>
      </c>
      <c r="Q48" s="50">
        <v>0</v>
      </c>
      <c r="R48" s="72">
        <v>0</v>
      </c>
      <c r="S48" s="13">
        <v>0</v>
      </c>
      <c r="T48" s="12">
        <f>C48+D48</f>
        <v>0</v>
      </c>
      <c r="U48" s="12">
        <f>'L02'!C299</f>
        <v>0</v>
      </c>
      <c r="V48" s="12">
        <f>T48-U48</f>
        <v>0</v>
      </c>
      <c r="W48" s="9">
        <v>0</v>
      </c>
    </row>
    <row r="49" ht="17.1" customHeight="1" spans="1:23">
      <c r="A49" s="27">
        <v>20305</v>
      </c>
      <c r="B49" s="6" t="s">
        <v>2119</v>
      </c>
      <c r="C49" s="13">
        <v>0</v>
      </c>
      <c r="D49" s="12">
        <f>SUM(E49:S49)</f>
        <v>0</v>
      </c>
      <c r="E49" s="13">
        <v>0</v>
      </c>
      <c r="F49" s="72">
        <v>0</v>
      </c>
      <c r="G49" s="72">
        <v>0</v>
      </c>
      <c r="H49" s="50">
        <v>0</v>
      </c>
      <c r="I49" s="50">
        <v>0</v>
      </c>
      <c r="J49" s="72">
        <v>0</v>
      </c>
      <c r="K49" s="72">
        <v>0</v>
      </c>
      <c r="L49" s="50">
        <v>0</v>
      </c>
      <c r="M49" s="13">
        <v>0</v>
      </c>
      <c r="N49" s="13">
        <v>0</v>
      </c>
      <c r="O49" s="9">
        <v>0</v>
      </c>
      <c r="P49" s="72">
        <v>0</v>
      </c>
      <c r="Q49" s="50">
        <v>0</v>
      </c>
      <c r="R49" s="72">
        <v>0</v>
      </c>
      <c r="S49" s="13">
        <v>0</v>
      </c>
      <c r="T49" s="12">
        <f>C49+D49</f>
        <v>0</v>
      </c>
      <c r="U49" s="12">
        <f>'L02'!C301</f>
        <v>0</v>
      </c>
      <c r="V49" s="12">
        <f>T49-U49</f>
        <v>0</v>
      </c>
      <c r="W49" s="9">
        <v>0</v>
      </c>
    </row>
    <row r="50" ht="17.1" customHeight="1" spans="1:23">
      <c r="A50" s="27">
        <v>20306</v>
      </c>
      <c r="B50" s="6" t="s">
        <v>1034</v>
      </c>
      <c r="C50" s="13">
        <v>0</v>
      </c>
      <c r="D50" s="12">
        <f>SUM(E50:S50)</f>
        <v>11</v>
      </c>
      <c r="E50" s="13">
        <v>11</v>
      </c>
      <c r="F50" s="72">
        <v>0</v>
      </c>
      <c r="G50" s="72">
        <v>0</v>
      </c>
      <c r="H50" s="50">
        <v>0</v>
      </c>
      <c r="I50" s="50">
        <v>0</v>
      </c>
      <c r="J50" s="72">
        <v>0</v>
      </c>
      <c r="K50" s="72">
        <v>0</v>
      </c>
      <c r="L50" s="50">
        <v>0</v>
      </c>
      <c r="M50" s="13">
        <v>0</v>
      </c>
      <c r="N50" s="13">
        <v>0</v>
      </c>
      <c r="O50" s="9">
        <v>0</v>
      </c>
      <c r="P50" s="72">
        <v>0</v>
      </c>
      <c r="Q50" s="50">
        <v>0</v>
      </c>
      <c r="R50" s="72">
        <v>0</v>
      </c>
      <c r="S50" s="13">
        <v>0</v>
      </c>
      <c r="T50" s="12">
        <f>C50+D50</f>
        <v>11</v>
      </c>
      <c r="U50" s="12">
        <f>'L02'!C303</f>
        <v>11</v>
      </c>
      <c r="V50" s="12">
        <f>T50-U50</f>
        <v>0</v>
      </c>
      <c r="W50" s="9">
        <v>0</v>
      </c>
    </row>
    <row r="51" ht="17.1" customHeight="1" spans="1:23">
      <c r="A51" s="27">
        <v>20399</v>
      </c>
      <c r="B51" s="6" t="s">
        <v>2120</v>
      </c>
      <c r="C51" s="13">
        <v>0</v>
      </c>
      <c r="D51" s="12">
        <f>SUM(E51:S51)</f>
        <v>0</v>
      </c>
      <c r="E51" s="13">
        <v>0</v>
      </c>
      <c r="F51" s="72">
        <v>0</v>
      </c>
      <c r="G51" s="72">
        <v>0</v>
      </c>
      <c r="H51" s="50">
        <v>0</v>
      </c>
      <c r="I51" s="50">
        <v>0</v>
      </c>
      <c r="J51" s="72">
        <v>0</v>
      </c>
      <c r="K51" s="72">
        <v>0</v>
      </c>
      <c r="L51" s="50">
        <v>0</v>
      </c>
      <c r="M51" s="13">
        <v>0</v>
      </c>
      <c r="N51" s="13">
        <v>0</v>
      </c>
      <c r="O51" s="9">
        <v>0</v>
      </c>
      <c r="P51" s="72">
        <v>0</v>
      </c>
      <c r="Q51" s="50">
        <v>0</v>
      </c>
      <c r="R51" s="72">
        <v>0</v>
      </c>
      <c r="S51" s="13">
        <v>0</v>
      </c>
      <c r="T51" s="12">
        <f>C51+D51</f>
        <v>0</v>
      </c>
      <c r="U51" s="12">
        <f>'L02'!C312</f>
        <v>0</v>
      </c>
      <c r="V51" s="12">
        <f>T51-U51</f>
        <v>0</v>
      </c>
      <c r="W51" s="9">
        <v>0</v>
      </c>
    </row>
    <row r="52" ht="17.1" customHeight="1" spans="1:23">
      <c r="A52" s="27">
        <v>204</v>
      </c>
      <c r="B52" s="49" t="s">
        <v>1046</v>
      </c>
      <c r="C52" s="12">
        <f t="shared" ref="C52:W52" si="13">SUM(C53:C64)</f>
        <v>1568</v>
      </c>
      <c r="D52" s="12">
        <f>SUM(D53:D64)</f>
        <v>349</v>
      </c>
      <c r="E52" s="12">
        <f>SUM(E53:E64)</f>
        <v>647</v>
      </c>
      <c r="F52" s="48">
        <f>SUM(F53:F64)</f>
        <v>0</v>
      </c>
      <c r="G52" s="48">
        <f>SUM(G53:G64)</f>
        <v>0</v>
      </c>
      <c r="H52" s="48">
        <f>SUM(H53:H64)</f>
        <v>0</v>
      </c>
      <c r="I52" s="48">
        <f>SUM(I53:I64)</f>
        <v>0</v>
      </c>
      <c r="J52" s="48">
        <f>SUM(J53:J64)</f>
        <v>0</v>
      </c>
      <c r="K52" s="48">
        <f>SUM(K53:K64)</f>
        <v>0</v>
      </c>
      <c r="L52" s="48">
        <f>SUM(L53:L64)</f>
        <v>0</v>
      </c>
      <c r="M52" s="12">
        <f>SUM(M53:M64)</f>
        <v>0</v>
      </c>
      <c r="N52" s="12">
        <f>SUM(N53:N64)</f>
        <v>-298</v>
      </c>
      <c r="O52" s="12">
        <f>SUM(O53:O64)</f>
        <v>0</v>
      </c>
      <c r="P52" s="48">
        <f>SUM(P53:P64)</f>
        <v>0</v>
      </c>
      <c r="Q52" s="48">
        <f>SUM(Q53:Q64)</f>
        <v>0</v>
      </c>
      <c r="R52" s="48">
        <f>SUM(R53:R64)</f>
        <v>0</v>
      </c>
      <c r="S52" s="12">
        <f>SUM(S53:S64)</f>
        <v>0</v>
      </c>
      <c r="T52" s="12">
        <f>SUM(T53:T64)</f>
        <v>1917</v>
      </c>
      <c r="U52" s="12">
        <f>SUM(U53:U64)</f>
        <v>1917</v>
      </c>
      <c r="V52" s="12">
        <f>SUM(V53:V64)</f>
        <v>0</v>
      </c>
      <c r="W52" s="12">
        <f>SUM(W53:W64)</f>
        <v>0</v>
      </c>
    </row>
    <row r="53" ht="17.1" customHeight="1" spans="1:23">
      <c r="A53" s="27">
        <v>20401</v>
      </c>
      <c r="B53" s="6" t="s">
        <v>1047</v>
      </c>
      <c r="C53" s="13">
        <v>0</v>
      </c>
      <c r="D53" s="12">
        <f t="shared" ref="D53:D64" si="14">SUM(E53:S53)</f>
        <v>0</v>
      </c>
      <c r="E53" s="13">
        <v>0</v>
      </c>
      <c r="F53" s="72">
        <v>0</v>
      </c>
      <c r="G53" s="72">
        <v>0</v>
      </c>
      <c r="H53" s="50">
        <v>0</v>
      </c>
      <c r="I53" s="50">
        <v>0</v>
      </c>
      <c r="J53" s="72">
        <v>0</v>
      </c>
      <c r="K53" s="72">
        <v>0</v>
      </c>
      <c r="L53" s="50">
        <v>0</v>
      </c>
      <c r="M53" s="13">
        <v>0</v>
      </c>
      <c r="N53" s="13">
        <v>0</v>
      </c>
      <c r="O53" s="9">
        <v>0</v>
      </c>
      <c r="P53" s="72">
        <v>0</v>
      </c>
      <c r="Q53" s="50">
        <v>0</v>
      </c>
      <c r="R53" s="72">
        <v>0</v>
      </c>
      <c r="S53" s="13">
        <v>0</v>
      </c>
      <c r="T53" s="12">
        <f t="shared" ref="T53:T64" si="15">C53+D53</f>
        <v>0</v>
      </c>
      <c r="U53" s="12">
        <f>'L02'!C315</f>
        <v>0</v>
      </c>
      <c r="V53" s="12">
        <f t="shared" ref="V53:V64" si="16">T53-U53</f>
        <v>0</v>
      </c>
      <c r="W53" s="9">
        <v>0</v>
      </c>
    </row>
    <row r="54" ht="17.1" customHeight="1" spans="1:23">
      <c r="A54" s="27">
        <v>20402</v>
      </c>
      <c r="B54" s="6" t="s">
        <v>1057</v>
      </c>
      <c r="C54" s="13">
        <v>0</v>
      </c>
      <c r="D54" s="12">
        <f>SUM(E54:S54)</f>
        <v>0</v>
      </c>
      <c r="E54" s="13">
        <v>0</v>
      </c>
      <c r="F54" s="72">
        <v>0</v>
      </c>
      <c r="G54" s="72">
        <v>0</v>
      </c>
      <c r="H54" s="50">
        <v>0</v>
      </c>
      <c r="I54" s="50">
        <v>0</v>
      </c>
      <c r="J54" s="72">
        <v>0</v>
      </c>
      <c r="K54" s="72">
        <v>0</v>
      </c>
      <c r="L54" s="50">
        <v>0</v>
      </c>
      <c r="M54" s="13">
        <v>0</v>
      </c>
      <c r="N54" s="13">
        <v>0</v>
      </c>
      <c r="O54" s="9">
        <v>0</v>
      </c>
      <c r="P54" s="72">
        <v>0</v>
      </c>
      <c r="Q54" s="50">
        <v>0</v>
      </c>
      <c r="R54" s="72">
        <v>0</v>
      </c>
      <c r="S54" s="13">
        <v>0</v>
      </c>
      <c r="T54" s="12">
        <f>C54+D54</f>
        <v>0</v>
      </c>
      <c r="U54" s="12">
        <f>'L02'!C325</f>
        <v>0</v>
      </c>
      <c r="V54" s="12">
        <f>T54-U54</f>
        <v>0</v>
      </c>
      <c r="W54" s="9">
        <v>0</v>
      </c>
    </row>
    <row r="55" ht="17.1" customHeight="1" spans="1:23">
      <c r="A55" s="27">
        <v>20403</v>
      </c>
      <c r="B55" s="6" t="s">
        <v>1074</v>
      </c>
      <c r="C55" s="13">
        <v>0</v>
      </c>
      <c r="D55" s="12">
        <f>SUM(E55:S55)</f>
        <v>0</v>
      </c>
      <c r="E55" s="13">
        <v>0</v>
      </c>
      <c r="F55" s="72">
        <v>0</v>
      </c>
      <c r="G55" s="72">
        <v>0</v>
      </c>
      <c r="H55" s="50">
        <v>0</v>
      </c>
      <c r="I55" s="50">
        <v>0</v>
      </c>
      <c r="J55" s="72">
        <v>0</v>
      </c>
      <c r="K55" s="72">
        <v>0</v>
      </c>
      <c r="L55" s="50">
        <v>0</v>
      </c>
      <c r="M55" s="13">
        <v>0</v>
      </c>
      <c r="N55" s="13">
        <v>0</v>
      </c>
      <c r="O55" s="9">
        <v>0</v>
      </c>
      <c r="P55" s="72">
        <v>0</v>
      </c>
      <c r="Q55" s="50">
        <v>0</v>
      </c>
      <c r="R55" s="72">
        <v>0</v>
      </c>
      <c r="S55" s="13">
        <v>0</v>
      </c>
      <c r="T55" s="12">
        <f>C55+D55</f>
        <v>0</v>
      </c>
      <c r="U55" s="12">
        <f>'L02'!C347</f>
        <v>0</v>
      </c>
      <c r="V55" s="12">
        <f>T55-U55</f>
        <v>0</v>
      </c>
      <c r="W55" s="9">
        <v>0</v>
      </c>
    </row>
    <row r="56" ht="17.1" customHeight="1" spans="1:23">
      <c r="A56" s="27">
        <v>20404</v>
      </c>
      <c r="B56" s="6" t="s">
        <v>1077</v>
      </c>
      <c r="C56" s="13">
        <v>202</v>
      </c>
      <c r="D56" s="12">
        <f>SUM(E56:S56)</f>
        <v>-23</v>
      </c>
      <c r="E56" s="13">
        <v>0</v>
      </c>
      <c r="F56" s="72">
        <v>0</v>
      </c>
      <c r="G56" s="72">
        <v>0</v>
      </c>
      <c r="H56" s="50">
        <v>0</v>
      </c>
      <c r="I56" s="50">
        <v>0</v>
      </c>
      <c r="J56" s="72">
        <v>0</v>
      </c>
      <c r="K56" s="72">
        <v>0</v>
      </c>
      <c r="L56" s="50">
        <v>0</v>
      </c>
      <c r="M56" s="13">
        <v>0</v>
      </c>
      <c r="N56" s="13">
        <v>-23</v>
      </c>
      <c r="O56" s="9">
        <v>0</v>
      </c>
      <c r="P56" s="72">
        <v>0</v>
      </c>
      <c r="Q56" s="50">
        <v>0</v>
      </c>
      <c r="R56" s="72">
        <v>0</v>
      </c>
      <c r="S56" s="13">
        <v>0</v>
      </c>
      <c r="T56" s="12">
        <f>C56+D56</f>
        <v>179</v>
      </c>
      <c r="U56" s="12">
        <f>'L02'!C354</f>
        <v>179</v>
      </c>
      <c r="V56" s="12">
        <f>T56-U56</f>
        <v>0</v>
      </c>
      <c r="W56" s="9">
        <v>0</v>
      </c>
    </row>
    <row r="57" ht="17.1" customHeight="1" spans="1:23">
      <c r="A57" s="27">
        <v>20405</v>
      </c>
      <c r="B57" s="6" t="s">
        <v>1085</v>
      </c>
      <c r="C57" s="13">
        <v>152</v>
      </c>
      <c r="D57" s="12">
        <f>SUM(E57:S57)</f>
        <v>-75</v>
      </c>
      <c r="E57" s="13">
        <v>0</v>
      </c>
      <c r="F57" s="72">
        <v>0</v>
      </c>
      <c r="G57" s="72">
        <v>0</v>
      </c>
      <c r="H57" s="50">
        <v>0</v>
      </c>
      <c r="I57" s="50">
        <v>0</v>
      </c>
      <c r="J57" s="72">
        <v>0</v>
      </c>
      <c r="K57" s="72">
        <v>0</v>
      </c>
      <c r="L57" s="50">
        <v>0</v>
      </c>
      <c r="M57" s="13">
        <v>0</v>
      </c>
      <c r="N57" s="13">
        <v>-75</v>
      </c>
      <c r="O57" s="9">
        <v>0</v>
      </c>
      <c r="P57" s="72">
        <v>0</v>
      </c>
      <c r="Q57" s="50">
        <v>0</v>
      </c>
      <c r="R57" s="72">
        <v>0</v>
      </c>
      <c r="S57" s="13">
        <v>0</v>
      </c>
      <c r="T57" s="12">
        <f>C57+D57</f>
        <v>77</v>
      </c>
      <c r="U57" s="12">
        <f>'L02'!C366</f>
        <v>77</v>
      </c>
      <c r="V57" s="12">
        <f>T57-U57</f>
        <v>0</v>
      </c>
      <c r="W57" s="9">
        <v>0</v>
      </c>
    </row>
    <row r="58" ht="17.1" customHeight="1" spans="1:23">
      <c r="A58" s="27">
        <v>20406</v>
      </c>
      <c r="B58" s="6" t="s">
        <v>1090</v>
      </c>
      <c r="C58" s="13">
        <v>1014</v>
      </c>
      <c r="D58" s="12">
        <f>SUM(E58:S58)</f>
        <v>647</v>
      </c>
      <c r="E58" s="13">
        <v>647</v>
      </c>
      <c r="F58" s="72">
        <v>0</v>
      </c>
      <c r="G58" s="72">
        <v>0</v>
      </c>
      <c r="H58" s="50">
        <v>0</v>
      </c>
      <c r="I58" s="50">
        <v>0</v>
      </c>
      <c r="J58" s="72">
        <v>0</v>
      </c>
      <c r="K58" s="72">
        <v>0</v>
      </c>
      <c r="L58" s="50">
        <v>0</v>
      </c>
      <c r="M58" s="13">
        <v>0</v>
      </c>
      <c r="N58" s="13">
        <v>0</v>
      </c>
      <c r="O58" s="9">
        <v>0</v>
      </c>
      <c r="P58" s="72">
        <v>0</v>
      </c>
      <c r="Q58" s="50">
        <v>0</v>
      </c>
      <c r="R58" s="72">
        <v>0</v>
      </c>
      <c r="S58" s="13">
        <v>0</v>
      </c>
      <c r="T58" s="12">
        <f>C58+D58</f>
        <v>1661</v>
      </c>
      <c r="U58" s="12">
        <f>'L02'!C375</f>
        <v>1661</v>
      </c>
      <c r="V58" s="12">
        <f>T58-U58</f>
        <v>0</v>
      </c>
      <c r="W58" s="9">
        <v>0</v>
      </c>
    </row>
    <row r="59" ht="17.1" customHeight="1" spans="1:23">
      <c r="A59" s="27">
        <v>20407</v>
      </c>
      <c r="B59" s="6" t="s">
        <v>1100</v>
      </c>
      <c r="C59" s="13">
        <v>0</v>
      </c>
      <c r="D59" s="12">
        <f>SUM(E59:S59)</f>
        <v>0</v>
      </c>
      <c r="E59" s="13">
        <v>0</v>
      </c>
      <c r="F59" s="72">
        <v>0</v>
      </c>
      <c r="G59" s="72">
        <v>0</v>
      </c>
      <c r="H59" s="50">
        <v>0</v>
      </c>
      <c r="I59" s="50">
        <v>0</v>
      </c>
      <c r="J59" s="72">
        <v>0</v>
      </c>
      <c r="K59" s="72">
        <v>0</v>
      </c>
      <c r="L59" s="50">
        <v>0</v>
      </c>
      <c r="M59" s="13">
        <v>0</v>
      </c>
      <c r="N59" s="13">
        <v>0</v>
      </c>
      <c r="O59" s="9">
        <v>0</v>
      </c>
      <c r="P59" s="72">
        <v>0</v>
      </c>
      <c r="Q59" s="50">
        <v>0</v>
      </c>
      <c r="R59" s="72">
        <v>0</v>
      </c>
      <c r="S59" s="13">
        <v>0</v>
      </c>
      <c r="T59" s="12">
        <f>C59+D59</f>
        <v>0</v>
      </c>
      <c r="U59" s="12">
        <f>'L02'!C389</f>
        <v>0</v>
      </c>
      <c r="V59" s="12">
        <f>T59-U59</f>
        <v>0</v>
      </c>
      <c r="W59" s="9">
        <v>0</v>
      </c>
    </row>
    <row r="60" ht="17.1" customHeight="1" spans="1:23">
      <c r="A60" s="27">
        <v>20408</v>
      </c>
      <c r="B60" s="6" t="s">
        <v>1105</v>
      </c>
      <c r="C60" s="13">
        <v>0</v>
      </c>
      <c r="D60" s="12">
        <f>SUM(E60:S60)</f>
        <v>0</v>
      </c>
      <c r="E60" s="13">
        <v>0</v>
      </c>
      <c r="F60" s="72">
        <v>0</v>
      </c>
      <c r="G60" s="72">
        <v>0</v>
      </c>
      <c r="H60" s="50">
        <v>0</v>
      </c>
      <c r="I60" s="50">
        <v>0</v>
      </c>
      <c r="J60" s="72">
        <v>0</v>
      </c>
      <c r="K60" s="72">
        <v>0</v>
      </c>
      <c r="L60" s="50">
        <v>0</v>
      </c>
      <c r="M60" s="13">
        <v>0</v>
      </c>
      <c r="N60" s="13">
        <v>0</v>
      </c>
      <c r="O60" s="9">
        <v>0</v>
      </c>
      <c r="P60" s="72">
        <v>0</v>
      </c>
      <c r="Q60" s="50">
        <v>0</v>
      </c>
      <c r="R60" s="72">
        <v>0</v>
      </c>
      <c r="S60" s="13">
        <v>0</v>
      </c>
      <c r="T60" s="12">
        <f>C60+D60</f>
        <v>0</v>
      </c>
      <c r="U60" s="12">
        <f>'L02'!C398</f>
        <v>0</v>
      </c>
      <c r="V60" s="12">
        <f>T60-U60</f>
        <v>0</v>
      </c>
      <c r="W60" s="9">
        <v>0</v>
      </c>
    </row>
    <row r="61" ht="17.1" customHeight="1" spans="1:23">
      <c r="A61" s="27">
        <v>20409</v>
      </c>
      <c r="B61" s="6" t="s">
        <v>1110</v>
      </c>
      <c r="C61" s="13">
        <v>0</v>
      </c>
      <c r="D61" s="12">
        <f>SUM(E61:S61)</f>
        <v>0</v>
      </c>
      <c r="E61" s="13">
        <v>0</v>
      </c>
      <c r="F61" s="72">
        <v>0</v>
      </c>
      <c r="G61" s="72">
        <v>0</v>
      </c>
      <c r="H61" s="50">
        <v>0</v>
      </c>
      <c r="I61" s="50">
        <v>0</v>
      </c>
      <c r="J61" s="72">
        <v>0</v>
      </c>
      <c r="K61" s="72">
        <v>0</v>
      </c>
      <c r="L61" s="50">
        <v>0</v>
      </c>
      <c r="M61" s="13">
        <v>0</v>
      </c>
      <c r="N61" s="13">
        <v>0</v>
      </c>
      <c r="O61" s="9">
        <v>0</v>
      </c>
      <c r="P61" s="72">
        <v>0</v>
      </c>
      <c r="Q61" s="50">
        <v>0</v>
      </c>
      <c r="R61" s="72">
        <v>0</v>
      </c>
      <c r="S61" s="13">
        <v>0</v>
      </c>
      <c r="T61" s="12">
        <f>C61+D61</f>
        <v>0</v>
      </c>
      <c r="U61" s="12">
        <f>'L02'!C407</f>
        <v>0</v>
      </c>
      <c r="V61" s="12">
        <f>T61-U61</f>
        <v>0</v>
      </c>
      <c r="W61" s="9">
        <v>0</v>
      </c>
    </row>
    <row r="62" ht="17.1" customHeight="1" spans="1:23">
      <c r="A62" s="27">
        <v>20410</v>
      </c>
      <c r="B62" s="6" t="s">
        <v>1114</v>
      </c>
      <c r="C62" s="13">
        <v>0</v>
      </c>
      <c r="D62" s="12">
        <f>SUM(E62:S62)</f>
        <v>0</v>
      </c>
      <c r="E62" s="13">
        <v>0</v>
      </c>
      <c r="F62" s="72">
        <v>0</v>
      </c>
      <c r="G62" s="72">
        <v>0</v>
      </c>
      <c r="H62" s="50">
        <v>0</v>
      </c>
      <c r="I62" s="50">
        <v>0</v>
      </c>
      <c r="J62" s="72">
        <v>0</v>
      </c>
      <c r="K62" s="72">
        <v>0</v>
      </c>
      <c r="L62" s="50">
        <v>0</v>
      </c>
      <c r="M62" s="13">
        <v>0</v>
      </c>
      <c r="N62" s="13">
        <v>0</v>
      </c>
      <c r="O62" s="9">
        <v>0</v>
      </c>
      <c r="P62" s="72">
        <v>0</v>
      </c>
      <c r="Q62" s="50">
        <v>0</v>
      </c>
      <c r="R62" s="72">
        <v>0</v>
      </c>
      <c r="S62" s="13">
        <v>0</v>
      </c>
      <c r="T62" s="12">
        <f>C62+D62</f>
        <v>0</v>
      </c>
      <c r="U62" s="12">
        <f>'L02'!C415</f>
        <v>0</v>
      </c>
      <c r="V62" s="12">
        <f>T62-U62</f>
        <v>0</v>
      </c>
      <c r="W62" s="9">
        <v>0</v>
      </c>
    </row>
    <row r="63" ht="17.1" customHeight="1" spans="1:23">
      <c r="A63" s="27">
        <v>20411</v>
      </c>
      <c r="B63" s="6" t="s">
        <v>1119</v>
      </c>
      <c r="C63" s="13">
        <v>0</v>
      </c>
      <c r="D63" s="12">
        <f>SUM(E63:S63)</f>
        <v>0</v>
      </c>
      <c r="E63" s="13">
        <v>0</v>
      </c>
      <c r="F63" s="72">
        <v>0</v>
      </c>
      <c r="G63" s="72">
        <v>0</v>
      </c>
      <c r="H63" s="50">
        <v>0</v>
      </c>
      <c r="I63" s="50">
        <v>0</v>
      </c>
      <c r="J63" s="72">
        <v>0</v>
      </c>
      <c r="K63" s="72">
        <v>0</v>
      </c>
      <c r="L63" s="50">
        <v>0</v>
      </c>
      <c r="M63" s="13">
        <v>0</v>
      </c>
      <c r="N63" s="13">
        <v>0</v>
      </c>
      <c r="O63" s="9">
        <v>0</v>
      </c>
      <c r="P63" s="72">
        <v>0</v>
      </c>
      <c r="Q63" s="50">
        <v>0</v>
      </c>
      <c r="R63" s="72">
        <v>0</v>
      </c>
      <c r="S63" s="13">
        <v>0</v>
      </c>
      <c r="T63" s="12">
        <f>C63+D63</f>
        <v>0</v>
      </c>
      <c r="U63" s="12">
        <f>'L02'!C423</f>
        <v>0</v>
      </c>
      <c r="V63" s="12">
        <f>T63-U63</f>
        <v>0</v>
      </c>
      <c r="W63" s="9">
        <v>0</v>
      </c>
    </row>
    <row r="64" ht="17.1" customHeight="1" spans="1:23">
      <c r="A64" s="27">
        <v>20499</v>
      </c>
      <c r="B64" s="6" t="s">
        <v>2121</v>
      </c>
      <c r="C64" s="13">
        <v>200</v>
      </c>
      <c r="D64" s="12">
        <f>SUM(E64:S64)</f>
        <v>-200</v>
      </c>
      <c r="E64" s="13">
        <v>0</v>
      </c>
      <c r="F64" s="72">
        <v>0</v>
      </c>
      <c r="G64" s="72">
        <v>0</v>
      </c>
      <c r="H64" s="50">
        <v>0</v>
      </c>
      <c r="I64" s="50">
        <v>0</v>
      </c>
      <c r="J64" s="72">
        <v>0</v>
      </c>
      <c r="K64" s="72">
        <v>0</v>
      </c>
      <c r="L64" s="50">
        <v>0</v>
      </c>
      <c r="M64" s="13">
        <v>0</v>
      </c>
      <c r="N64" s="13">
        <v>-200</v>
      </c>
      <c r="O64" s="9">
        <v>0</v>
      </c>
      <c r="P64" s="72">
        <v>0</v>
      </c>
      <c r="Q64" s="50">
        <v>0</v>
      </c>
      <c r="R64" s="72">
        <v>0</v>
      </c>
      <c r="S64" s="13">
        <v>0</v>
      </c>
      <c r="T64" s="12">
        <f>C64+D64</f>
        <v>0</v>
      </c>
      <c r="U64" s="12">
        <f>'L02'!C432</f>
        <v>0</v>
      </c>
      <c r="V64" s="12">
        <f>T64-U64</f>
        <v>0</v>
      </c>
      <c r="W64" s="9">
        <v>0</v>
      </c>
    </row>
    <row r="65" ht="17.1" customHeight="1" spans="1:23">
      <c r="A65" s="27">
        <v>205</v>
      </c>
      <c r="B65" s="49" t="s">
        <v>1130</v>
      </c>
      <c r="C65" s="12">
        <f t="shared" ref="C65:W65" si="17">SUM(C66:C75)</f>
        <v>21396</v>
      </c>
      <c r="D65" s="12">
        <f>SUM(D66:D75)</f>
        <v>970</v>
      </c>
      <c r="E65" s="12">
        <f>SUM(E66:E75)</f>
        <v>221</v>
      </c>
      <c r="F65" s="48">
        <f>SUM(F66:F75)</f>
        <v>2500</v>
      </c>
      <c r="G65" s="48">
        <f>SUM(G66:G75)</f>
        <v>155</v>
      </c>
      <c r="H65" s="48">
        <f>SUM(H66:H75)</f>
        <v>0</v>
      </c>
      <c r="I65" s="48">
        <f>SUM(I66:I75)</f>
        <v>0</v>
      </c>
      <c r="J65" s="48">
        <f>SUM(J66:J75)</f>
        <v>0</v>
      </c>
      <c r="K65" s="48">
        <f>SUM(K66:K75)</f>
        <v>0</v>
      </c>
      <c r="L65" s="48">
        <f>SUM(L66:L75)</f>
        <v>0</v>
      </c>
      <c r="M65" s="12">
        <f>SUM(M66:M75)</f>
        <v>-649</v>
      </c>
      <c r="N65" s="12">
        <f>SUM(N66:N75)</f>
        <v>-1257</v>
      </c>
      <c r="O65" s="12">
        <f>SUM(O66:O75)</f>
        <v>0</v>
      </c>
      <c r="P65" s="48">
        <f>SUM(P66:P75)</f>
        <v>0</v>
      </c>
      <c r="Q65" s="48">
        <f>SUM(Q66:Q75)</f>
        <v>0</v>
      </c>
      <c r="R65" s="48">
        <f>SUM(R66:R75)</f>
        <v>0</v>
      </c>
      <c r="S65" s="12">
        <f>SUM(S66:S75)</f>
        <v>0</v>
      </c>
      <c r="T65" s="12">
        <f>SUM(T66:T75)</f>
        <v>22366</v>
      </c>
      <c r="U65" s="12">
        <f>SUM(U66:U75)</f>
        <v>22366</v>
      </c>
      <c r="V65" s="12">
        <f>SUM(V66:V75)</f>
        <v>0</v>
      </c>
      <c r="W65" s="12">
        <f>SUM(W66:W75)</f>
        <v>0</v>
      </c>
    </row>
    <row r="66" ht="17.1" customHeight="1" spans="1:23">
      <c r="A66" s="27">
        <v>20501</v>
      </c>
      <c r="B66" s="6" t="s">
        <v>1131</v>
      </c>
      <c r="C66" s="13">
        <v>1655</v>
      </c>
      <c r="D66" s="12">
        <f t="shared" ref="D66:D75" si="18">SUM(E66:S66)</f>
        <v>-1457</v>
      </c>
      <c r="E66" s="13">
        <v>0</v>
      </c>
      <c r="F66" s="72">
        <v>0</v>
      </c>
      <c r="G66" s="72">
        <v>0</v>
      </c>
      <c r="H66" s="50">
        <v>0</v>
      </c>
      <c r="I66" s="50">
        <v>0</v>
      </c>
      <c r="J66" s="72">
        <v>0</v>
      </c>
      <c r="K66" s="72">
        <v>0</v>
      </c>
      <c r="L66" s="50">
        <v>0</v>
      </c>
      <c r="M66" s="13">
        <v>-1457</v>
      </c>
      <c r="N66" s="13">
        <v>0</v>
      </c>
      <c r="O66" s="9">
        <v>0</v>
      </c>
      <c r="P66" s="72">
        <v>0</v>
      </c>
      <c r="Q66" s="50">
        <v>0</v>
      </c>
      <c r="R66" s="72">
        <v>0</v>
      </c>
      <c r="S66" s="13">
        <v>0</v>
      </c>
      <c r="T66" s="12">
        <f t="shared" ref="T66:T75" si="19">C66+D66</f>
        <v>198</v>
      </c>
      <c r="U66" s="12">
        <f>'L02'!C436</f>
        <v>198</v>
      </c>
      <c r="V66" s="12">
        <f t="shared" ref="V66:V75" si="20">T66-U66</f>
        <v>0</v>
      </c>
      <c r="W66" s="9">
        <v>0</v>
      </c>
    </row>
    <row r="67" ht="17.1" customHeight="1" spans="1:23">
      <c r="A67" s="27">
        <v>20502</v>
      </c>
      <c r="B67" s="6" t="s">
        <v>1133</v>
      </c>
      <c r="C67" s="13">
        <v>18217</v>
      </c>
      <c r="D67" s="12">
        <f>SUM(E67:S67)</f>
        <v>-3230</v>
      </c>
      <c r="E67" s="13">
        <v>0</v>
      </c>
      <c r="F67" s="72">
        <v>0</v>
      </c>
      <c r="G67" s="72">
        <v>155</v>
      </c>
      <c r="H67" s="50">
        <v>0</v>
      </c>
      <c r="I67" s="50">
        <v>0</v>
      </c>
      <c r="J67" s="72">
        <v>0</v>
      </c>
      <c r="K67" s="72">
        <v>0</v>
      </c>
      <c r="L67" s="50">
        <v>0</v>
      </c>
      <c r="M67" s="13">
        <v>-2533</v>
      </c>
      <c r="N67" s="13">
        <v>-852</v>
      </c>
      <c r="O67" s="9">
        <v>0</v>
      </c>
      <c r="P67" s="72">
        <v>0</v>
      </c>
      <c r="Q67" s="50">
        <v>0</v>
      </c>
      <c r="R67" s="72">
        <v>0</v>
      </c>
      <c r="S67" s="13">
        <v>0</v>
      </c>
      <c r="T67" s="12">
        <f>C67+D67</f>
        <v>14987</v>
      </c>
      <c r="U67" s="12">
        <f>'L02'!C441</f>
        <v>14987</v>
      </c>
      <c r="V67" s="12">
        <f>T67-U67</f>
        <v>0</v>
      </c>
      <c r="W67" s="9">
        <v>0</v>
      </c>
    </row>
    <row r="68" ht="17.1" customHeight="1" spans="1:23">
      <c r="A68" s="27">
        <v>20503</v>
      </c>
      <c r="B68" s="6" t="s">
        <v>1142</v>
      </c>
      <c r="C68" s="13">
        <v>0</v>
      </c>
      <c r="D68" s="12">
        <f>SUM(E68:S68)</f>
        <v>1</v>
      </c>
      <c r="E68" s="13">
        <v>0</v>
      </c>
      <c r="F68" s="72">
        <v>0</v>
      </c>
      <c r="G68" s="72">
        <v>0</v>
      </c>
      <c r="H68" s="50">
        <v>0</v>
      </c>
      <c r="I68" s="50">
        <v>0</v>
      </c>
      <c r="J68" s="72">
        <v>0</v>
      </c>
      <c r="K68" s="72">
        <v>0</v>
      </c>
      <c r="L68" s="50">
        <v>0</v>
      </c>
      <c r="M68" s="13">
        <v>1</v>
      </c>
      <c r="N68" s="13">
        <v>0</v>
      </c>
      <c r="O68" s="9">
        <v>0</v>
      </c>
      <c r="P68" s="72">
        <v>0</v>
      </c>
      <c r="Q68" s="50">
        <v>0</v>
      </c>
      <c r="R68" s="72">
        <v>0</v>
      </c>
      <c r="S68" s="13">
        <v>0</v>
      </c>
      <c r="T68" s="12">
        <f>C68+D68</f>
        <v>1</v>
      </c>
      <c r="U68" s="12">
        <f>'L02'!C450</f>
        <v>1</v>
      </c>
      <c r="V68" s="12">
        <f>T68-U68</f>
        <v>0</v>
      </c>
      <c r="W68" s="9">
        <v>0</v>
      </c>
    </row>
    <row r="69" ht="17.1" customHeight="1" spans="1:23">
      <c r="A69" s="27">
        <v>20504</v>
      </c>
      <c r="B69" s="6" t="s">
        <v>1149</v>
      </c>
      <c r="C69" s="13">
        <v>0</v>
      </c>
      <c r="D69" s="12">
        <f>SUM(E69:S69)</f>
        <v>0</v>
      </c>
      <c r="E69" s="13">
        <v>0</v>
      </c>
      <c r="F69" s="72">
        <v>0</v>
      </c>
      <c r="G69" s="72">
        <v>0</v>
      </c>
      <c r="H69" s="50">
        <v>0</v>
      </c>
      <c r="I69" s="50">
        <v>0</v>
      </c>
      <c r="J69" s="72">
        <v>0</v>
      </c>
      <c r="K69" s="72">
        <v>0</v>
      </c>
      <c r="L69" s="50">
        <v>0</v>
      </c>
      <c r="M69" s="13">
        <v>0</v>
      </c>
      <c r="N69" s="13">
        <v>0</v>
      </c>
      <c r="O69" s="9">
        <v>0</v>
      </c>
      <c r="P69" s="72">
        <v>0</v>
      </c>
      <c r="Q69" s="50">
        <v>0</v>
      </c>
      <c r="R69" s="72">
        <v>0</v>
      </c>
      <c r="S69" s="13">
        <v>0</v>
      </c>
      <c r="T69" s="12">
        <f>C69+D69</f>
        <v>0</v>
      </c>
      <c r="U69" s="12">
        <f>'L02'!C457</f>
        <v>0</v>
      </c>
      <c r="V69" s="12">
        <f>T69-U69</f>
        <v>0</v>
      </c>
      <c r="W69" s="9">
        <v>0</v>
      </c>
    </row>
    <row r="70" ht="17.1" customHeight="1" spans="1:23">
      <c r="A70" s="27">
        <v>20505</v>
      </c>
      <c r="B70" s="6" t="s">
        <v>1155</v>
      </c>
      <c r="C70" s="13">
        <v>0</v>
      </c>
      <c r="D70" s="12">
        <f>SUM(E70:S70)</f>
        <v>0</v>
      </c>
      <c r="E70" s="13">
        <v>0</v>
      </c>
      <c r="F70" s="72">
        <v>0</v>
      </c>
      <c r="G70" s="72">
        <v>0</v>
      </c>
      <c r="H70" s="50">
        <v>0</v>
      </c>
      <c r="I70" s="50">
        <v>0</v>
      </c>
      <c r="J70" s="72">
        <v>0</v>
      </c>
      <c r="K70" s="72">
        <v>0</v>
      </c>
      <c r="L70" s="50">
        <v>0</v>
      </c>
      <c r="M70" s="13">
        <v>0</v>
      </c>
      <c r="N70" s="13">
        <v>0</v>
      </c>
      <c r="O70" s="9">
        <v>0</v>
      </c>
      <c r="P70" s="72">
        <v>0</v>
      </c>
      <c r="Q70" s="50">
        <v>0</v>
      </c>
      <c r="R70" s="72">
        <v>0</v>
      </c>
      <c r="S70" s="13">
        <v>0</v>
      </c>
      <c r="T70" s="12">
        <f>C70+D70</f>
        <v>0</v>
      </c>
      <c r="U70" s="12">
        <f>'L02'!C463</f>
        <v>0</v>
      </c>
      <c r="V70" s="12">
        <f>T70-U70</f>
        <v>0</v>
      </c>
      <c r="W70" s="9">
        <v>0</v>
      </c>
    </row>
    <row r="71" ht="17.1" customHeight="1" spans="1:23">
      <c r="A71" s="27">
        <v>20506</v>
      </c>
      <c r="B71" s="6" t="s">
        <v>1159</v>
      </c>
      <c r="C71" s="13">
        <v>0</v>
      </c>
      <c r="D71" s="12">
        <f>SUM(E71:S71)</f>
        <v>0</v>
      </c>
      <c r="E71" s="13">
        <v>0</v>
      </c>
      <c r="F71" s="72">
        <v>0</v>
      </c>
      <c r="G71" s="72">
        <v>0</v>
      </c>
      <c r="H71" s="50">
        <v>0</v>
      </c>
      <c r="I71" s="50">
        <v>0</v>
      </c>
      <c r="J71" s="72">
        <v>0</v>
      </c>
      <c r="K71" s="72">
        <v>0</v>
      </c>
      <c r="L71" s="50">
        <v>0</v>
      </c>
      <c r="M71" s="13">
        <v>0</v>
      </c>
      <c r="N71" s="13">
        <v>0</v>
      </c>
      <c r="O71" s="9">
        <v>0</v>
      </c>
      <c r="P71" s="72">
        <v>0</v>
      </c>
      <c r="Q71" s="50">
        <v>0</v>
      </c>
      <c r="R71" s="72">
        <v>0</v>
      </c>
      <c r="S71" s="13">
        <v>0</v>
      </c>
      <c r="T71" s="12">
        <f>C71+D71</f>
        <v>0</v>
      </c>
      <c r="U71" s="12">
        <f>'L02'!C467</f>
        <v>0</v>
      </c>
      <c r="V71" s="12">
        <f>T71-U71</f>
        <v>0</v>
      </c>
      <c r="W71" s="9">
        <v>0</v>
      </c>
    </row>
    <row r="72" ht="17.1" customHeight="1" spans="1:23">
      <c r="A72" s="27">
        <v>20507</v>
      </c>
      <c r="B72" s="6" t="s">
        <v>1163</v>
      </c>
      <c r="C72" s="13">
        <v>0</v>
      </c>
      <c r="D72" s="12">
        <f>SUM(E72:S72)</f>
        <v>0</v>
      </c>
      <c r="E72" s="13">
        <v>0</v>
      </c>
      <c r="F72" s="72">
        <v>0</v>
      </c>
      <c r="G72" s="72">
        <v>0</v>
      </c>
      <c r="H72" s="50">
        <v>0</v>
      </c>
      <c r="I72" s="50">
        <v>0</v>
      </c>
      <c r="J72" s="72">
        <v>0</v>
      </c>
      <c r="K72" s="72">
        <v>0</v>
      </c>
      <c r="L72" s="50">
        <v>0</v>
      </c>
      <c r="M72" s="13">
        <v>0</v>
      </c>
      <c r="N72" s="13">
        <v>0</v>
      </c>
      <c r="O72" s="9">
        <v>0</v>
      </c>
      <c r="P72" s="72">
        <v>0</v>
      </c>
      <c r="Q72" s="50">
        <v>0</v>
      </c>
      <c r="R72" s="72">
        <v>0</v>
      </c>
      <c r="S72" s="13">
        <v>0</v>
      </c>
      <c r="T72" s="12">
        <f>C72+D72</f>
        <v>0</v>
      </c>
      <c r="U72" s="12">
        <f>'L02'!C471</f>
        <v>0</v>
      </c>
      <c r="V72" s="12">
        <f>T72-U72</f>
        <v>0</v>
      </c>
      <c r="W72" s="9">
        <v>0</v>
      </c>
    </row>
    <row r="73" ht="17.1" customHeight="1" spans="1:23">
      <c r="A73" s="27">
        <v>20508</v>
      </c>
      <c r="B73" s="6" t="s">
        <v>1167</v>
      </c>
      <c r="C73" s="13">
        <v>174</v>
      </c>
      <c r="D73" s="12">
        <f>SUM(E73:S73)</f>
        <v>-174</v>
      </c>
      <c r="E73" s="13">
        <v>0</v>
      </c>
      <c r="F73" s="72">
        <v>0</v>
      </c>
      <c r="G73" s="72">
        <v>0</v>
      </c>
      <c r="H73" s="50">
        <v>0</v>
      </c>
      <c r="I73" s="50">
        <v>0</v>
      </c>
      <c r="J73" s="72">
        <v>0</v>
      </c>
      <c r="K73" s="72">
        <v>0</v>
      </c>
      <c r="L73" s="50">
        <v>0</v>
      </c>
      <c r="M73" s="13">
        <v>0</v>
      </c>
      <c r="N73" s="13">
        <v>-174</v>
      </c>
      <c r="O73" s="9">
        <v>0</v>
      </c>
      <c r="P73" s="72">
        <v>0</v>
      </c>
      <c r="Q73" s="50">
        <v>0</v>
      </c>
      <c r="R73" s="72">
        <v>0</v>
      </c>
      <c r="S73" s="13">
        <v>0</v>
      </c>
      <c r="T73" s="12">
        <f>C73+D73</f>
        <v>0</v>
      </c>
      <c r="U73" s="12">
        <f>'L02'!C475</f>
        <v>0</v>
      </c>
      <c r="V73" s="12">
        <f>T73-U73</f>
        <v>0</v>
      </c>
      <c r="W73" s="9">
        <v>0</v>
      </c>
    </row>
    <row r="74" ht="17.1" customHeight="1" spans="1:23">
      <c r="A74" s="27">
        <v>20509</v>
      </c>
      <c r="B74" s="6" t="s">
        <v>1173</v>
      </c>
      <c r="C74" s="13">
        <v>1350</v>
      </c>
      <c r="D74" s="12">
        <f>SUM(E74:S74)</f>
        <v>-231</v>
      </c>
      <c r="E74" s="13">
        <v>0</v>
      </c>
      <c r="F74" s="72">
        <v>0</v>
      </c>
      <c r="G74" s="72">
        <v>0</v>
      </c>
      <c r="H74" s="50">
        <v>0</v>
      </c>
      <c r="I74" s="50">
        <v>0</v>
      </c>
      <c r="J74" s="72">
        <v>0</v>
      </c>
      <c r="K74" s="72">
        <v>0</v>
      </c>
      <c r="L74" s="50">
        <v>0</v>
      </c>
      <c r="M74" s="13">
        <v>0</v>
      </c>
      <c r="N74" s="13">
        <v>-231</v>
      </c>
      <c r="O74" s="9">
        <v>0</v>
      </c>
      <c r="P74" s="72">
        <v>0</v>
      </c>
      <c r="Q74" s="50">
        <v>0</v>
      </c>
      <c r="R74" s="72">
        <v>0</v>
      </c>
      <c r="S74" s="13">
        <v>0</v>
      </c>
      <c r="T74" s="12">
        <f>C74+D74</f>
        <v>1119</v>
      </c>
      <c r="U74" s="12">
        <f>'L02'!C481</f>
        <v>1119</v>
      </c>
      <c r="V74" s="12">
        <f>T74-U74</f>
        <v>0</v>
      </c>
      <c r="W74" s="9">
        <v>0</v>
      </c>
    </row>
    <row r="75" ht="17.1" customHeight="1" spans="1:23">
      <c r="A75" s="27">
        <v>20599</v>
      </c>
      <c r="B75" s="6" t="s">
        <v>2122</v>
      </c>
      <c r="C75" s="13">
        <v>0</v>
      </c>
      <c r="D75" s="12">
        <f>SUM(E75:S75)</f>
        <v>6061</v>
      </c>
      <c r="E75" s="13">
        <v>221</v>
      </c>
      <c r="F75" s="72">
        <v>2500</v>
      </c>
      <c r="G75" s="72">
        <v>0</v>
      </c>
      <c r="H75" s="50">
        <v>0</v>
      </c>
      <c r="I75" s="50">
        <v>0</v>
      </c>
      <c r="J75" s="72">
        <v>0</v>
      </c>
      <c r="K75" s="72">
        <v>0</v>
      </c>
      <c r="L75" s="50">
        <v>0</v>
      </c>
      <c r="M75" s="13">
        <v>3340</v>
      </c>
      <c r="N75" s="13">
        <v>0</v>
      </c>
      <c r="O75" s="9">
        <v>0</v>
      </c>
      <c r="P75" s="72">
        <v>0</v>
      </c>
      <c r="Q75" s="50">
        <v>0</v>
      </c>
      <c r="R75" s="72">
        <v>0</v>
      </c>
      <c r="S75" s="13">
        <v>0</v>
      </c>
      <c r="T75" s="12">
        <f>C75+D75</f>
        <v>6061</v>
      </c>
      <c r="U75" s="12">
        <f>'L02'!C488</f>
        <v>6061</v>
      </c>
      <c r="V75" s="12">
        <f>T75-U75</f>
        <v>0</v>
      </c>
      <c r="W75" s="9">
        <v>0</v>
      </c>
    </row>
    <row r="76" ht="17.1" customHeight="1" spans="1:23">
      <c r="A76" s="27">
        <v>206</v>
      </c>
      <c r="B76" s="49" t="s">
        <v>1182</v>
      </c>
      <c r="C76" s="12">
        <f t="shared" ref="C76:W76" si="21">SUM(C77:C86)</f>
        <v>1725</v>
      </c>
      <c r="D76" s="12">
        <f>SUM(D77:D86)</f>
        <v>-118</v>
      </c>
      <c r="E76" s="12">
        <f>SUM(E77:E86)</f>
        <v>0</v>
      </c>
      <c r="F76" s="48">
        <f>SUM(F77:F86)</f>
        <v>0</v>
      </c>
      <c r="G76" s="48">
        <f>SUM(G77:G86)</f>
        <v>13</v>
      </c>
      <c r="H76" s="48">
        <f>SUM(H77:H86)</f>
        <v>0</v>
      </c>
      <c r="I76" s="48">
        <f>SUM(I77:I86)</f>
        <v>0</v>
      </c>
      <c r="J76" s="48">
        <f>SUM(J77:J86)</f>
        <v>0</v>
      </c>
      <c r="K76" s="48">
        <f>SUM(K77:K86)</f>
        <v>0</v>
      </c>
      <c r="L76" s="48">
        <f>SUM(L77:L86)</f>
        <v>0</v>
      </c>
      <c r="M76" s="12">
        <f>SUM(M77:M86)</f>
        <v>112</v>
      </c>
      <c r="N76" s="12">
        <f>SUM(N77:N86)</f>
        <v>-243</v>
      </c>
      <c r="O76" s="12">
        <f>SUM(O77:O86)</f>
        <v>0</v>
      </c>
      <c r="P76" s="48">
        <f>SUM(P77:P86)</f>
        <v>0</v>
      </c>
      <c r="Q76" s="48">
        <f>SUM(Q77:Q86)</f>
        <v>0</v>
      </c>
      <c r="R76" s="48">
        <f>SUM(R77:R86)</f>
        <v>0</v>
      </c>
      <c r="S76" s="12">
        <f>SUM(S77:S86)</f>
        <v>0</v>
      </c>
      <c r="T76" s="12">
        <f>SUM(T77:T86)</f>
        <v>1607</v>
      </c>
      <c r="U76" s="12">
        <f>SUM(U77:U86)</f>
        <v>1607</v>
      </c>
      <c r="V76" s="12">
        <f>SUM(V77:V86)</f>
        <v>0</v>
      </c>
      <c r="W76" s="12">
        <f>SUM(W77:W86)</f>
        <v>0</v>
      </c>
    </row>
    <row r="77" ht="17.1" customHeight="1" spans="1:23">
      <c r="A77" s="27">
        <v>20601</v>
      </c>
      <c r="B77" s="6" t="s">
        <v>1183</v>
      </c>
      <c r="C77" s="13">
        <v>0</v>
      </c>
      <c r="D77" s="12">
        <f t="shared" ref="D77:D86" si="22">SUM(E77:S77)</f>
        <v>0</v>
      </c>
      <c r="E77" s="13">
        <v>0</v>
      </c>
      <c r="F77" s="72">
        <v>0</v>
      </c>
      <c r="G77" s="72">
        <v>0</v>
      </c>
      <c r="H77" s="50">
        <v>0</v>
      </c>
      <c r="I77" s="50">
        <v>0</v>
      </c>
      <c r="J77" s="72">
        <v>0</v>
      </c>
      <c r="K77" s="72">
        <v>0</v>
      </c>
      <c r="L77" s="50">
        <v>0</v>
      </c>
      <c r="M77" s="13">
        <v>0</v>
      </c>
      <c r="N77" s="13">
        <v>0</v>
      </c>
      <c r="O77" s="9">
        <v>0</v>
      </c>
      <c r="P77" s="72">
        <v>0</v>
      </c>
      <c r="Q77" s="50">
        <v>0</v>
      </c>
      <c r="R77" s="72">
        <v>0</v>
      </c>
      <c r="S77" s="13">
        <v>0</v>
      </c>
      <c r="T77" s="12">
        <f t="shared" ref="T77:T86" si="23">C77+D77</f>
        <v>0</v>
      </c>
      <c r="U77" s="12">
        <f>'L02'!C491</f>
        <v>0</v>
      </c>
      <c r="V77" s="12">
        <f t="shared" ref="V77:V86" si="24">T77-U77</f>
        <v>0</v>
      </c>
      <c r="W77" s="9">
        <v>0</v>
      </c>
    </row>
    <row r="78" ht="17.1" customHeight="1" spans="1:23">
      <c r="A78" s="27">
        <v>20602</v>
      </c>
      <c r="B78" s="6" t="s">
        <v>1185</v>
      </c>
      <c r="C78" s="13">
        <v>0</v>
      </c>
      <c r="D78" s="12">
        <f>SUM(E78:S78)</f>
        <v>0</v>
      </c>
      <c r="E78" s="13">
        <v>0</v>
      </c>
      <c r="F78" s="72">
        <v>0</v>
      </c>
      <c r="G78" s="72">
        <v>0</v>
      </c>
      <c r="H78" s="50">
        <v>0</v>
      </c>
      <c r="I78" s="50">
        <v>0</v>
      </c>
      <c r="J78" s="72">
        <v>0</v>
      </c>
      <c r="K78" s="72">
        <v>0</v>
      </c>
      <c r="L78" s="50">
        <v>0</v>
      </c>
      <c r="M78" s="13">
        <v>0</v>
      </c>
      <c r="N78" s="13">
        <v>0</v>
      </c>
      <c r="O78" s="9">
        <v>0</v>
      </c>
      <c r="P78" s="72">
        <v>0</v>
      </c>
      <c r="Q78" s="50">
        <v>0</v>
      </c>
      <c r="R78" s="72">
        <v>0</v>
      </c>
      <c r="S78" s="13">
        <v>0</v>
      </c>
      <c r="T78" s="12">
        <f>C78+D78</f>
        <v>0</v>
      </c>
      <c r="U78" s="12">
        <f>'L02'!C496</f>
        <v>0</v>
      </c>
      <c r="V78" s="12">
        <f>T78-U78</f>
        <v>0</v>
      </c>
      <c r="W78" s="9">
        <v>0</v>
      </c>
    </row>
    <row r="79" ht="17.1" customHeight="1" spans="1:23">
      <c r="A79" s="27">
        <v>20603</v>
      </c>
      <c r="B79" s="6" t="s">
        <v>1194</v>
      </c>
      <c r="C79" s="13">
        <v>0</v>
      </c>
      <c r="D79" s="12">
        <f>SUM(E79:S79)</f>
        <v>0</v>
      </c>
      <c r="E79" s="13">
        <v>0</v>
      </c>
      <c r="F79" s="72">
        <v>0</v>
      </c>
      <c r="G79" s="72">
        <v>0</v>
      </c>
      <c r="H79" s="50">
        <v>0</v>
      </c>
      <c r="I79" s="50">
        <v>0</v>
      </c>
      <c r="J79" s="72">
        <v>0</v>
      </c>
      <c r="K79" s="72">
        <v>0</v>
      </c>
      <c r="L79" s="50">
        <v>0</v>
      </c>
      <c r="M79" s="13">
        <v>0</v>
      </c>
      <c r="N79" s="13">
        <v>0</v>
      </c>
      <c r="O79" s="9">
        <v>0</v>
      </c>
      <c r="P79" s="72">
        <v>0</v>
      </c>
      <c r="Q79" s="50">
        <v>0</v>
      </c>
      <c r="R79" s="72">
        <v>0</v>
      </c>
      <c r="S79" s="13">
        <v>0</v>
      </c>
      <c r="T79" s="12">
        <f>C79+D79</f>
        <v>0</v>
      </c>
      <c r="U79" s="12">
        <f>'L02'!C505</f>
        <v>0</v>
      </c>
      <c r="V79" s="12">
        <f>T79-U79</f>
        <v>0</v>
      </c>
      <c r="W79" s="9">
        <v>0</v>
      </c>
    </row>
    <row r="80" ht="17.1" customHeight="1" spans="1:23">
      <c r="A80" s="27">
        <v>20604</v>
      </c>
      <c r="B80" s="6" t="s">
        <v>1199</v>
      </c>
      <c r="C80" s="13">
        <v>1525</v>
      </c>
      <c r="D80" s="12">
        <f>SUM(E80:S80)</f>
        <v>-243</v>
      </c>
      <c r="E80" s="13">
        <v>0</v>
      </c>
      <c r="F80" s="72">
        <v>0</v>
      </c>
      <c r="G80" s="72">
        <v>0</v>
      </c>
      <c r="H80" s="50">
        <v>0</v>
      </c>
      <c r="I80" s="50">
        <v>0</v>
      </c>
      <c r="J80" s="72">
        <v>0</v>
      </c>
      <c r="K80" s="72">
        <v>0</v>
      </c>
      <c r="L80" s="50">
        <v>0</v>
      </c>
      <c r="M80" s="13">
        <v>0</v>
      </c>
      <c r="N80" s="13">
        <v>-243</v>
      </c>
      <c r="O80" s="9">
        <v>0</v>
      </c>
      <c r="P80" s="72">
        <v>0</v>
      </c>
      <c r="Q80" s="50">
        <v>0</v>
      </c>
      <c r="R80" s="72">
        <v>0</v>
      </c>
      <c r="S80" s="13">
        <v>0</v>
      </c>
      <c r="T80" s="12">
        <f>C80+D80</f>
        <v>1282</v>
      </c>
      <c r="U80" s="12">
        <f>'L02'!C511</f>
        <v>1282</v>
      </c>
      <c r="V80" s="12">
        <f>T80-U80</f>
        <v>0</v>
      </c>
      <c r="W80" s="9">
        <v>0</v>
      </c>
    </row>
    <row r="81" ht="17.1" customHeight="1" spans="1:23">
      <c r="A81" s="27">
        <v>20605</v>
      </c>
      <c r="B81" s="6" t="s">
        <v>1204</v>
      </c>
      <c r="C81" s="13">
        <v>0</v>
      </c>
      <c r="D81" s="12">
        <f>SUM(E81:S81)</f>
        <v>0</v>
      </c>
      <c r="E81" s="13">
        <v>0</v>
      </c>
      <c r="F81" s="72">
        <v>0</v>
      </c>
      <c r="G81" s="72">
        <v>0</v>
      </c>
      <c r="H81" s="50">
        <v>0</v>
      </c>
      <c r="I81" s="50">
        <v>0</v>
      </c>
      <c r="J81" s="72">
        <v>0</v>
      </c>
      <c r="K81" s="72">
        <v>0</v>
      </c>
      <c r="L81" s="50">
        <v>0</v>
      </c>
      <c r="M81" s="13">
        <v>0</v>
      </c>
      <c r="N81" s="13">
        <v>0</v>
      </c>
      <c r="O81" s="9">
        <v>0</v>
      </c>
      <c r="P81" s="72">
        <v>0</v>
      </c>
      <c r="Q81" s="50">
        <v>0</v>
      </c>
      <c r="R81" s="72">
        <v>0</v>
      </c>
      <c r="S81" s="13">
        <v>0</v>
      </c>
      <c r="T81" s="12">
        <f>C81+D81</f>
        <v>0</v>
      </c>
      <c r="U81" s="12">
        <f>'L02'!C517</f>
        <v>0</v>
      </c>
      <c r="V81" s="12">
        <f>T81-U81</f>
        <v>0</v>
      </c>
      <c r="W81" s="9">
        <v>0</v>
      </c>
    </row>
    <row r="82" ht="17.1" customHeight="1" spans="1:23">
      <c r="A82" s="27">
        <v>20606</v>
      </c>
      <c r="B82" s="6" t="s">
        <v>1208</v>
      </c>
      <c r="C82" s="13">
        <v>0</v>
      </c>
      <c r="D82" s="12">
        <f>SUM(E82:S82)</f>
        <v>10</v>
      </c>
      <c r="E82" s="13">
        <v>0</v>
      </c>
      <c r="F82" s="72">
        <v>0</v>
      </c>
      <c r="G82" s="72">
        <v>0</v>
      </c>
      <c r="H82" s="50">
        <v>0</v>
      </c>
      <c r="I82" s="50">
        <v>0</v>
      </c>
      <c r="J82" s="72">
        <v>0</v>
      </c>
      <c r="K82" s="72">
        <v>0</v>
      </c>
      <c r="L82" s="50">
        <v>0</v>
      </c>
      <c r="M82" s="13">
        <v>10</v>
      </c>
      <c r="N82" s="13">
        <v>0</v>
      </c>
      <c r="O82" s="9">
        <v>0</v>
      </c>
      <c r="P82" s="72">
        <v>0</v>
      </c>
      <c r="Q82" s="50">
        <v>0</v>
      </c>
      <c r="R82" s="72">
        <v>0</v>
      </c>
      <c r="S82" s="13">
        <v>0</v>
      </c>
      <c r="T82" s="12">
        <f>C82+D82</f>
        <v>10</v>
      </c>
      <c r="U82" s="12">
        <f>'L02'!C522</f>
        <v>10</v>
      </c>
      <c r="V82" s="12">
        <f>T82-U82</f>
        <v>0</v>
      </c>
      <c r="W82" s="9">
        <v>0</v>
      </c>
    </row>
    <row r="83" ht="17.1" customHeight="1" spans="1:23">
      <c r="A83" s="27">
        <v>20607</v>
      </c>
      <c r="B83" s="6" t="s">
        <v>1213</v>
      </c>
      <c r="C83" s="13">
        <v>0</v>
      </c>
      <c r="D83" s="12">
        <f>SUM(E83:S83)</f>
        <v>13</v>
      </c>
      <c r="E83" s="13">
        <v>0</v>
      </c>
      <c r="F83" s="72">
        <v>0</v>
      </c>
      <c r="G83" s="72">
        <v>13</v>
      </c>
      <c r="H83" s="50">
        <v>0</v>
      </c>
      <c r="I83" s="50">
        <v>0</v>
      </c>
      <c r="J83" s="72">
        <v>0</v>
      </c>
      <c r="K83" s="72">
        <v>0</v>
      </c>
      <c r="L83" s="50">
        <v>0</v>
      </c>
      <c r="M83" s="13">
        <v>0</v>
      </c>
      <c r="N83" s="13">
        <v>0</v>
      </c>
      <c r="O83" s="9">
        <v>0</v>
      </c>
      <c r="P83" s="72">
        <v>0</v>
      </c>
      <c r="Q83" s="50">
        <v>0</v>
      </c>
      <c r="R83" s="72">
        <v>0</v>
      </c>
      <c r="S83" s="13">
        <v>0</v>
      </c>
      <c r="T83" s="12">
        <f>C83+D83</f>
        <v>13</v>
      </c>
      <c r="U83" s="12">
        <f>'L02'!C527</f>
        <v>13</v>
      </c>
      <c r="V83" s="12">
        <f>T83-U83</f>
        <v>0</v>
      </c>
      <c r="W83" s="9">
        <v>0</v>
      </c>
    </row>
    <row r="84" ht="17.1" customHeight="1" spans="1:23">
      <c r="A84" s="27">
        <v>20608</v>
      </c>
      <c r="B84" s="6" t="s">
        <v>1219</v>
      </c>
      <c r="C84" s="13">
        <v>200</v>
      </c>
      <c r="D84" s="12">
        <f>SUM(E84:S84)</f>
        <v>100</v>
      </c>
      <c r="E84" s="13">
        <v>0</v>
      </c>
      <c r="F84" s="72">
        <v>0</v>
      </c>
      <c r="G84" s="72">
        <v>0</v>
      </c>
      <c r="H84" s="50">
        <v>0</v>
      </c>
      <c r="I84" s="50">
        <v>0</v>
      </c>
      <c r="J84" s="72">
        <v>0</v>
      </c>
      <c r="K84" s="72">
        <v>0</v>
      </c>
      <c r="L84" s="50">
        <v>0</v>
      </c>
      <c r="M84" s="13">
        <v>100</v>
      </c>
      <c r="N84" s="13">
        <v>0</v>
      </c>
      <c r="O84" s="9">
        <v>0</v>
      </c>
      <c r="P84" s="72">
        <v>0</v>
      </c>
      <c r="Q84" s="50">
        <v>0</v>
      </c>
      <c r="R84" s="72">
        <v>0</v>
      </c>
      <c r="S84" s="13">
        <v>0</v>
      </c>
      <c r="T84" s="12">
        <f>C84+D84</f>
        <v>300</v>
      </c>
      <c r="U84" s="12">
        <f>'L02'!C534</f>
        <v>300</v>
      </c>
      <c r="V84" s="12">
        <f>T84-U84</f>
        <v>0</v>
      </c>
      <c r="W84" s="9">
        <v>0</v>
      </c>
    </row>
    <row r="85" ht="17.1" customHeight="1" spans="1:23">
      <c r="A85" s="27">
        <v>20609</v>
      </c>
      <c r="B85" s="6" t="s">
        <v>1223</v>
      </c>
      <c r="C85" s="13">
        <v>0</v>
      </c>
      <c r="D85" s="12">
        <f>SUM(E85:S85)</f>
        <v>0</v>
      </c>
      <c r="E85" s="13">
        <v>0</v>
      </c>
      <c r="F85" s="72">
        <v>0</v>
      </c>
      <c r="G85" s="72">
        <v>0</v>
      </c>
      <c r="H85" s="50">
        <v>0</v>
      </c>
      <c r="I85" s="50">
        <v>0</v>
      </c>
      <c r="J85" s="72">
        <v>0</v>
      </c>
      <c r="K85" s="72">
        <v>0</v>
      </c>
      <c r="L85" s="50">
        <v>0</v>
      </c>
      <c r="M85" s="13">
        <v>0</v>
      </c>
      <c r="N85" s="13">
        <v>0</v>
      </c>
      <c r="O85" s="9">
        <v>0</v>
      </c>
      <c r="P85" s="72">
        <v>0</v>
      </c>
      <c r="Q85" s="50">
        <v>0</v>
      </c>
      <c r="R85" s="72">
        <v>0</v>
      </c>
      <c r="S85" s="13">
        <v>0</v>
      </c>
      <c r="T85" s="12">
        <f>C85+D85</f>
        <v>0</v>
      </c>
      <c r="U85" s="12">
        <f>'L02'!C538</f>
        <v>0</v>
      </c>
      <c r="V85" s="12">
        <f>T85-U85</f>
        <v>0</v>
      </c>
      <c r="W85" s="9">
        <v>0</v>
      </c>
    </row>
    <row r="86" ht="17.1" customHeight="1" spans="1:23">
      <c r="A86" s="27">
        <v>20699</v>
      </c>
      <c r="B86" s="6" t="s">
        <v>2123</v>
      </c>
      <c r="C86" s="13">
        <v>0</v>
      </c>
      <c r="D86" s="12">
        <f>SUM(E86:S86)</f>
        <v>2</v>
      </c>
      <c r="E86" s="13">
        <v>0</v>
      </c>
      <c r="F86" s="72">
        <v>0</v>
      </c>
      <c r="G86" s="72">
        <v>0</v>
      </c>
      <c r="H86" s="50">
        <v>0</v>
      </c>
      <c r="I86" s="50">
        <v>0</v>
      </c>
      <c r="J86" s="72">
        <v>0</v>
      </c>
      <c r="K86" s="72">
        <v>0</v>
      </c>
      <c r="L86" s="50">
        <v>0</v>
      </c>
      <c r="M86" s="13">
        <v>2</v>
      </c>
      <c r="N86" s="13">
        <v>0</v>
      </c>
      <c r="O86" s="9">
        <v>0</v>
      </c>
      <c r="P86" s="72">
        <v>0</v>
      </c>
      <c r="Q86" s="50">
        <v>0</v>
      </c>
      <c r="R86" s="72">
        <v>0</v>
      </c>
      <c r="S86" s="13">
        <v>0</v>
      </c>
      <c r="T86" s="12">
        <f>C86+D86</f>
        <v>2</v>
      </c>
      <c r="U86" s="12">
        <f>'L02'!C541</f>
        <v>2</v>
      </c>
      <c r="V86" s="12">
        <f>T86-U86</f>
        <v>0</v>
      </c>
      <c r="W86" s="9">
        <v>0</v>
      </c>
    </row>
    <row r="87" ht="17.1" customHeight="1" spans="1:23">
      <c r="A87" s="27">
        <v>207</v>
      </c>
      <c r="B87" s="49" t="s">
        <v>1231</v>
      </c>
      <c r="C87" s="12">
        <f t="shared" ref="C87:W87" si="25">SUM(C88:C92)</f>
        <v>313</v>
      </c>
      <c r="D87" s="12">
        <f>SUM(D88:D92)</f>
        <v>96</v>
      </c>
      <c r="E87" s="12">
        <f>SUM(E88:E92)</f>
        <v>0</v>
      </c>
      <c r="F87" s="48">
        <f>SUM(F88:F92)</f>
        <v>0</v>
      </c>
      <c r="G87" s="48">
        <f>SUM(G88:G92)</f>
        <v>143</v>
      </c>
      <c r="H87" s="48">
        <f>SUM(H88:H92)</f>
        <v>0</v>
      </c>
      <c r="I87" s="48">
        <f>SUM(I88:I92)</f>
        <v>0</v>
      </c>
      <c r="J87" s="48">
        <f>SUM(J88:J92)</f>
        <v>0</v>
      </c>
      <c r="K87" s="48">
        <f>SUM(K88:K92)</f>
        <v>0</v>
      </c>
      <c r="L87" s="48">
        <f>SUM(L88:L92)</f>
        <v>0</v>
      </c>
      <c r="M87" s="12">
        <f>SUM(M88:M92)</f>
        <v>193</v>
      </c>
      <c r="N87" s="12">
        <f>SUM(N88:N92)</f>
        <v>-240</v>
      </c>
      <c r="O87" s="12">
        <f>SUM(O88:O92)</f>
        <v>0</v>
      </c>
      <c r="P87" s="48">
        <f>SUM(P88:P92)</f>
        <v>0</v>
      </c>
      <c r="Q87" s="48">
        <f>SUM(Q88:Q92)</f>
        <v>0</v>
      </c>
      <c r="R87" s="48">
        <f>SUM(R88:R92)</f>
        <v>0</v>
      </c>
      <c r="S87" s="12">
        <f>SUM(S88:S92)</f>
        <v>0</v>
      </c>
      <c r="T87" s="12">
        <f>SUM(T88:T92)</f>
        <v>409</v>
      </c>
      <c r="U87" s="12">
        <f>SUM(U88:U92)</f>
        <v>409</v>
      </c>
      <c r="V87" s="12">
        <f>SUM(V88:V92)</f>
        <v>0</v>
      </c>
      <c r="W87" s="12">
        <f>SUM(W88:W92)</f>
        <v>0</v>
      </c>
    </row>
    <row r="88" ht="17.1" customHeight="1" spans="1:23">
      <c r="A88" s="27">
        <v>20701</v>
      </c>
      <c r="B88" s="6" t="s">
        <v>1232</v>
      </c>
      <c r="C88" s="13">
        <v>35</v>
      </c>
      <c r="D88" s="12">
        <f t="shared" ref="D88:D92" si="26">SUM(E88:S88)</f>
        <v>292</v>
      </c>
      <c r="E88" s="13">
        <v>0</v>
      </c>
      <c r="F88" s="72">
        <v>0</v>
      </c>
      <c r="G88" s="72">
        <v>99</v>
      </c>
      <c r="H88" s="50">
        <v>0</v>
      </c>
      <c r="I88" s="50">
        <v>0</v>
      </c>
      <c r="J88" s="72">
        <v>0</v>
      </c>
      <c r="K88" s="72">
        <v>0</v>
      </c>
      <c r="L88" s="50">
        <v>0</v>
      </c>
      <c r="M88" s="13">
        <v>193</v>
      </c>
      <c r="N88" s="13">
        <v>0</v>
      </c>
      <c r="O88" s="9">
        <v>0</v>
      </c>
      <c r="P88" s="72">
        <v>0</v>
      </c>
      <c r="Q88" s="50">
        <v>0</v>
      </c>
      <c r="R88" s="72">
        <v>0</v>
      </c>
      <c r="S88" s="13">
        <v>0</v>
      </c>
      <c r="T88" s="12">
        <f t="shared" ref="T88:T92" si="27">C88+D88</f>
        <v>327</v>
      </c>
      <c r="U88" s="12">
        <f>'L02'!C547</f>
        <v>327</v>
      </c>
      <c r="V88" s="12">
        <f t="shared" ref="V88:V92" si="28">T88-U88</f>
        <v>0</v>
      </c>
      <c r="W88" s="9">
        <v>0</v>
      </c>
    </row>
    <row r="89" ht="17.1" customHeight="1" spans="1:23">
      <c r="A89" s="27">
        <v>20702</v>
      </c>
      <c r="B89" s="6" t="s">
        <v>1243</v>
      </c>
      <c r="C89" s="13">
        <v>170</v>
      </c>
      <c r="D89" s="12">
        <f>SUM(E89:S89)</f>
        <v>-157</v>
      </c>
      <c r="E89" s="13">
        <v>0</v>
      </c>
      <c r="F89" s="72">
        <v>0</v>
      </c>
      <c r="G89" s="72">
        <v>0</v>
      </c>
      <c r="H89" s="50">
        <v>0</v>
      </c>
      <c r="I89" s="50">
        <v>0</v>
      </c>
      <c r="J89" s="72">
        <v>0</v>
      </c>
      <c r="K89" s="72">
        <v>0</v>
      </c>
      <c r="L89" s="50">
        <v>0</v>
      </c>
      <c r="M89" s="13">
        <v>0</v>
      </c>
      <c r="N89" s="13">
        <v>-157</v>
      </c>
      <c r="O89" s="9">
        <v>0</v>
      </c>
      <c r="P89" s="72">
        <v>0</v>
      </c>
      <c r="Q89" s="50">
        <v>0</v>
      </c>
      <c r="R89" s="72">
        <v>0</v>
      </c>
      <c r="S89" s="13">
        <v>0</v>
      </c>
      <c r="T89" s="12">
        <f>C89+D89</f>
        <v>13</v>
      </c>
      <c r="U89" s="12">
        <f>'L02'!C561</f>
        <v>13</v>
      </c>
      <c r="V89" s="12">
        <f>T89-U89</f>
        <v>0</v>
      </c>
      <c r="W89" s="9">
        <v>0</v>
      </c>
    </row>
    <row r="90" ht="17.1" customHeight="1" spans="1:23">
      <c r="A90" s="27">
        <v>20703</v>
      </c>
      <c r="B90" s="6" t="s">
        <v>1248</v>
      </c>
      <c r="C90" s="13">
        <v>25</v>
      </c>
      <c r="D90" s="12">
        <f>SUM(E90:S90)</f>
        <v>-14</v>
      </c>
      <c r="E90" s="13">
        <v>0</v>
      </c>
      <c r="F90" s="72">
        <v>0</v>
      </c>
      <c r="G90" s="72">
        <v>0</v>
      </c>
      <c r="H90" s="50">
        <v>0</v>
      </c>
      <c r="I90" s="50">
        <v>0</v>
      </c>
      <c r="J90" s="72">
        <v>0</v>
      </c>
      <c r="K90" s="72">
        <v>0</v>
      </c>
      <c r="L90" s="50">
        <v>0</v>
      </c>
      <c r="M90" s="13">
        <v>0</v>
      </c>
      <c r="N90" s="13">
        <v>-14</v>
      </c>
      <c r="O90" s="9">
        <v>0</v>
      </c>
      <c r="P90" s="72">
        <v>0</v>
      </c>
      <c r="Q90" s="50">
        <v>0</v>
      </c>
      <c r="R90" s="72">
        <v>0</v>
      </c>
      <c r="S90" s="13">
        <v>0</v>
      </c>
      <c r="T90" s="12">
        <f>C90+D90</f>
        <v>11</v>
      </c>
      <c r="U90" s="12">
        <f>'L02'!C569</f>
        <v>11</v>
      </c>
      <c r="V90" s="12">
        <f>T90-U90</f>
        <v>0</v>
      </c>
      <c r="W90" s="9">
        <v>0</v>
      </c>
    </row>
    <row r="91" ht="17.1" customHeight="1" spans="1:23">
      <c r="A91" s="27">
        <v>20704</v>
      </c>
      <c r="B91" s="6" t="s">
        <v>1256</v>
      </c>
      <c r="C91" s="13">
        <v>30</v>
      </c>
      <c r="D91" s="12">
        <f>SUM(E91:S91)</f>
        <v>-30</v>
      </c>
      <c r="E91" s="13">
        <v>0</v>
      </c>
      <c r="F91" s="72">
        <v>0</v>
      </c>
      <c r="G91" s="72">
        <v>0</v>
      </c>
      <c r="H91" s="50">
        <v>0</v>
      </c>
      <c r="I91" s="50">
        <v>0</v>
      </c>
      <c r="J91" s="72">
        <v>0</v>
      </c>
      <c r="K91" s="72">
        <v>0</v>
      </c>
      <c r="L91" s="50">
        <v>0</v>
      </c>
      <c r="M91" s="13">
        <v>0</v>
      </c>
      <c r="N91" s="13">
        <v>-30</v>
      </c>
      <c r="O91" s="9">
        <v>0</v>
      </c>
      <c r="P91" s="72">
        <v>0</v>
      </c>
      <c r="Q91" s="50">
        <v>0</v>
      </c>
      <c r="R91" s="72">
        <v>0</v>
      </c>
      <c r="S91" s="13">
        <v>0</v>
      </c>
      <c r="T91" s="12">
        <f>C91+D91</f>
        <v>0</v>
      </c>
      <c r="U91" s="12">
        <f>'L02'!C580</f>
        <v>0</v>
      </c>
      <c r="V91" s="12">
        <f>T91-U91</f>
        <v>0</v>
      </c>
      <c r="W91" s="9">
        <v>0</v>
      </c>
    </row>
    <row r="92" ht="17.1" customHeight="1" spans="1:23">
      <c r="A92" s="27">
        <v>20799</v>
      </c>
      <c r="B92" s="6" t="s">
        <v>2124</v>
      </c>
      <c r="C92" s="13">
        <v>53</v>
      </c>
      <c r="D92" s="12">
        <f>SUM(E92:S92)</f>
        <v>5</v>
      </c>
      <c r="E92" s="13">
        <v>0</v>
      </c>
      <c r="F92" s="72">
        <v>0</v>
      </c>
      <c r="G92" s="72">
        <v>44</v>
      </c>
      <c r="H92" s="50">
        <v>0</v>
      </c>
      <c r="I92" s="50">
        <v>0</v>
      </c>
      <c r="J92" s="72">
        <v>0</v>
      </c>
      <c r="K92" s="72">
        <v>0</v>
      </c>
      <c r="L92" s="50">
        <v>0</v>
      </c>
      <c r="M92" s="13">
        <v>0</v>
      </c>
      <c r="N92" s="13">
        <v>-39</v>
      </c>
      <c r="O92" s="9">
        <v>0</v>
      </c>
      <c r="P92" s="72">
        <v>0</v>
      </c>
      <c r="Q92" s="50">
        <v>0</v>
      </c>
      <c r="R92" s="72">
        <v>0</v>
      </c>
      <c r="S92" s="13">
        <v>0</v>
      </c>
      <c r="T92" s="12">
        <f>C92+D92</f>
        <v>58</v>
      </c>
      <c r="U92" s="12">
        <f>'L02'!C591</f>
        <v>58</v>
      </c>
      <c r="V92" s="12">
        <f>T92-U92</f>
        <v>0</v>
      </c>
      <c r="W92" s="9">
        <v>0</v>
      </c>
    </row>
    <row r="93" ht="17.1" customHeight="1" spans="1:23">
      <c r="A93" s="27">
        <v>208</v>
      </c>
      <c r="B93" s="49" t="s">
        <v>1268</v>
      </c>
      <c r="C93" s="12">
        <f t="shared" ref="C93:W93" si="29">SUM(C94:C112)</f>
        <v>10427</v>
      </c>
      <c r="D93" s="12">
        <f>SUM(D94:D112)</f>
        <v>-3706</v>
      </c>
      <c r="E93" s="12">
        <f>SUM(E94:E112)</f>
        <v>0</v>
      </c>
      <c r="F93" s="48">
        <f>SUM(F94:F112)</f>
        <v>508</v>
      </c>
      <c r="G93" s="48">
        <f>SUM(G94:G112)</f>
        <v>1933</v>
      </c>
      <c r="H93" s="48">
        <f>SUM(H94:H112)</f>
        <v>0</v>
      </c>
      <c r="I93" s="48">
        <f>SUM(I94:I112)</f>
        <v>0</v>
      </c>
      <c r="J93" s="48">
        <f>SUM(J94:J112)</f>
        <v>0</v>
      </c>
      <c r="K93" s="48">
        <f>SUM(K94:K112)</f>
        <v>0</v>
      </c>
      <c r="L93" s="48">
        <f>SUM(L94:L112)</f>
        <v>0</v>
      </c>
      <c r="M93" s="12">
        <f>SUM(M94:M112)</f>
        <v>0</v>
      </c>
      <c r="N93" s="12">
        <f>SUM(N94:N112)</f>
        <v>-6147</v>
      </c>
      <c r="O93" s="12">
        <f>SUM(O94:O112)</f>
        <v>0</v>
      </c>
      <c r="P93" s="48">
        <f>SUM(P94:P112)</f>
        <v>0</v>
      </c>
      <c r="Q93" s="48">
        <f>SUM(Q94:Q112)</f>
        <v>0</v>
      </c>
      <c r="R93" s="48">
        <f>SUM(R94:R112)</f>
        <v>0</v>
      </c>
      <c r="S93" s="12">
        <f>SUM(S94:S112)</f>
        <v>0</v>
      </c>
      <c r="T93" s="12">
        <f>SUM(T94:T112)</f>
        <v>6721</v>
      </c>
      <c r="U93" s="12">
        <f>SUM(U94:U112)</f>
        <v>6721</v>
      </c>
      <c r="V93" s="12">
        <f>SUM(V94:V112)</f>
        <v>0</v>
      </c>
      <c r="W93" s="12">
        <f>SUM(W94:W112)</f>
        <v>0</v>
      </c>
    </row>
    <row r="94" ht="17.1" customHeight="1" spans="1:23">
      <c r="A94" s="27">
        <v>20801</v>
      </c>
      <c r="B94" s="6" t="s">
        <v>1269</v>
      </c>
      <c r="C94" s="13">
        <v>80</v>
      </c>
      <c r="D94" s="12">
        <f t="shared" ref="D94:D112" si="30">SUM(E94:S94)</f>
        <v>-39</v>
      </c>
      <c r="E94" s="13">
        <v>0</v>
      </c>
      <c r="F94" s="72">
        <v>0</v>
      </c>
      <c r="G94" s="72">
        <v>0</v>
      </c>
      <c r="H94" s="50">
        <v>0</v>
      </c>
      <c r="I94" s="50">
        <v>0</v>
      </c>
      <c r="J94" s="72">
        <v>0</v>
      </c>
      <c r="K94" s="72">
        <v>0</v>
      </c>
      <c r="L94" s="50">
        <v>0</v>
      </c>
      <c r="M94" s="13">
        <v>0</v>
      </c>
      <c r="N94" s="13">
        <v>-39</v>
      </c>
      <c r="O94" s="9">
        <v>0</v>
      </c>
      <c r="P94" s="72">
        <v>0</v>
      </c>
      <c r="Q94" s="50">
        <v>0</v>
      </c>
      <c r="R94" s="72">
        <v>0</v>
      </c>
      <c r="S94" s="13">
        <v>0</v>
      </c>
      <c r="T94" s="12">
        <f t="shared" ref="T94:T112" si="31">C94+D94</f>
        <v>41</v>
      </c>
      <c r="U94" s="12">
        <f>'L02'!C596</f>
        <v>41</v>
      </c>
      <c r="V94" s="12">
        <f t="shared" ref="V94:V112" si="32">T94-U94</f>
        <v>0</v>
      </c>
      <c r="W94" s="9">
        <v>0</v>
      </c>
    </row>
    <row r="95" ht="17.1" customHeight="1" spans="1:23">
      <c r="A95" s="27">
        <v>20802</v>
      </c>
      <c r="B95" s="6" t="s">
        <v>1279</v>
      </c>
      <c r="C95" s="13">
        <v>498</v>
      </c>
      <c r="D95" s="12">
        <f>SUM(E95:S95)</f>
        <v>6</v>
      </c>
      <c r="E95" s="13">
        <v>0</v>
      </c>
      <c r="F95" s="72">
        <v>0</v>
      </c>
      <c r="G95" s="72">
        <v>64</v>
      </c>
      <c r="H95" s="50">
        <v>0</v>
      </c>
      <c r="I95" s="50">
        <v>0</v>
      </c>
      <c r="J95" s="72">
        <v>0</v>
      </c>
      <c r="K95" s="72">
        <v>0</v>
      </c>
      <c r="L95" s="50">
        <v>0</v>
      </c>
      <c r="M95" s="13">
        <v>0</v>
      </c>
      <c r="N95" s="13">
        <v>-58</v>
      </c>
      <c r="O95" s="9">
        <v>0</v>
      </c>
      <c r="P95" s="72">
        <v>0</v>
      </c>
      <c r="Q95" s="50">
        <v>0</v>
      </c>
      <c r="R95" s="72">
        <v>0</v>
      </c>
      <c r="S95" s="13">
        <v>0</v>
      </c>
      <c r="T95" s="12">
        <f>C95+D95</f>
        <v>504</v>
      </c>
      <c r="U95" s="12">
        <f>'L02'!C610</f>
        <v>504</v>
      </c>
      <c r="V95" s="12">
        <f>T95-U95</f>
        <v>0</v>
      </c>
      <c r="W95" s="9">
        <v>0</v>
      </c>
    </row>
    <row r="96" ht="17.1" customHeight="1" spans="1:23">
      <c r="A96" s="27">
        <v>20803</v>
      </c>
      <c r="B96" s="6" t="s">
        <v>1287</v>
      </c>
      <c r="C96" s="13">
        <v>7693</v>
      </c>
      <c r="D96" s="12">
        <f>SUM(E96:S96)</f>
        <v>-4784</v>
      </c>
      <c r="E96" s="13">
        <v>0</v>
      </c>
      <c r="F96" s="72">
        <v>0</v>
      </c>
      <c r="G96" s="72">
        <v>138</v>
      </c>
      <c r="H96" s="50">
        <v>0</v>
      </c>
      <c r="I96" s="50">
        <v>0</v>
      </c>
      <c r="J96" s="72">
        <v>0</v>
      </c>
      <c r="K96" s="72">
        <v>0</v>
      </c>
      <c r="L96" s="50">
        <v>0</v>
      </c>
      <c r="M96" s="13">
        <v>0</v>
      </c>
      <c r="N96" s="13">
        <v>-4922</v>
      </c>
      <c r="O96" s="9">
        <v>0</v>
      </c>
      <c r="P96" s="72">
        <v>0</v>
      </c>
      <c r="Q96" s="50">
        <v>0</v>
      </c>
      <c r="R96" s="72">
        <v>0</v>
      </c>
      <c r="S96" s="13">
        <v>0</v>
      </c>
      <c r="T96" s="12">
        <f>C96+D96</f>
        <v>2909</v>
      </c>
      <c r="U96" s="12">
        <f>'L02'!C621</f>
        <v>2909</v>
      </c>
      <c r="V96" s="12">
        <f>T96-U96</f>
        <v>0</v>
      </c>
      <c r="W96" s="9">
        <v>0</v>
      </c>
    </row>
    <row r="97" ht="17.1" customHeight="1" spans="1:23">
      <c r="A97" s="27">
        <v>20804</v>
      </c>
      <c r="B97" s="6" t="s">
        <v>1295</v>
      </c>
      <c r="C97" s="13">
        <v>0</v>
      </c>
      <c r="D97" s="12">
        <f>SUM(E97:S97)</f>
        <v>0</v>
      </c>
      <c r="E97" s="13">
        <v>0</v>
      </c>
      <c r="F97" s="72">
        <v>0</v>
      </c>
      <c r="G97" s="72">
        <v>0</v>
      </c>
      <c r="H97" s="50">
        <v>0</v>
      </c>
      <c r="I97" s="50">
        <v>0</v>
      </c>
      <c r="J97" s="72">
        <v>0</v>
      </c>
      <c r="K97" s="72">
        <v>0</v>
      </c>
      <c r="L97" s="50">
        <v>0</v>
      </c>
      <c r="M97" s="13">
        <v>0</v>
      </c>
      <c r="N97" s="13">
        <v>0</v>
      </c>
      <c r="O97" s="9">
        <v>0</v>
      </c>
      <c r="P97" s="72">
        <v>0</v>
      </c>
      <c r="Q97" s="50">
        <v>0</v>
      </c>
      <c r="R97" s="72">
        <v>0</v>
      </c>
      <c r="S97" s="13">
        <v>0</v>
      </c>
      <c r="T97" s="12">
        <f>C97+D97</f>
        <v>0</v>
      </c>
      <c r="U97" s="12">
        <f>'L02'!C629</f>
        <v>0</v>
      </c>
      <c r="V97" s="12">
        <f>T97-U97</f>
        <v>0</v>
      </c>
      <c r="W97" s="9">
        <v>0</v>
      </c>
    </row>
    <row r="98" ht="17.1" customHeight="1" spans="1:23">
      <c r="A98" s="27">
        <v>20805</v>
      </c>
      <c r="B98" s="6" t="s">
        <v>1297</v>
      </c>
      <c r="C98" s="13">
        <v>220</v>
      </c>
      <c r="D98" s="12">
        <f>SUM(E98:S98)</f>
        <v>-37</v>
      </c>
      <c r="E98" s="13">
        <v>0</v>
      </c>
      <c r="F98" s="72">
        <v>0</v>
      </c>
      <c r="G98" s="72">
        <v>0</v>
      </c>
      <c r="H98" s="50">
        <v>0</v>
      </c>
      <c r="I98" s="50">
        <v>0</v>
      </c>
      <c r="J98" s="72">
        <v>0</v>
      </c>
      <c r="K98" s="72">
        <v>0</v>
      </c>
      <c r="L98" s="50">
        <v>0</v>
      </c>
      <c r="M98" s="13">
        <v>0</v>
      </c>
      <c r="N98" s="13">
        <v>-37</v>
      </c>
      <c r="O98" s="9">
        <v>0</v>
      </c>
      <c r="P98" s="72">
        <v>0</v>
      </c>
      <c r="Q98" s="50">
        <v>0</v>
      </c>
      <c r="R98" s="72">
        <v>0</v>
      </c>
      <c r="S98" s="13">
        <v>0</v>
      </c>
      <c r="T98" s="12">
        <f>C98+D98</f>
        <v>183</v>
      </c>
      <c r="U98" s="12">
        <f>'L02'!C631</f>
        <v>183</v>
      </c>
      <c r="V98" s="12">
        <f>T98-U98</f>
        <v>0</v>
      </c>
      <c r="W98" s="9">
        <v>0</v>
      </c>
    </row>
    <row r="99" ht="17.1" customHeight="1" spans="1:23">
      <c r="A99" s="27">
        <v>20806</v>
      </c>
      <c r="B99" s="6" t="s">
        <v>1306</v>
      </c>
      <c r="C99" s="13">
        <v>0</v>
      </c>
      <c r="D99" s="12">
        <f>SUM(E99:S99)</f>
        <v>0</v>
      </c>
      <c r="E99" s="13">
        <v>0</v>
      </c>
      <c r="F99" s="72">
        <v>0</v>
      </c>
      <c r="G99" s="72">
        <v>0</v>
      </c>
      <c r="H99" s="50">
        <v>0</v>
      </c>
      <c r="I99" s="50">
        <v>0</v>
      </c>
      <c r="J99" s="72">
        <v>0</v>
      </c>
      <c r="K99" s="72">
        <v>0</v>
      </c>
      <c r="L99" s="50">
        <v>0</v>
      </c>
      <c r="M99" s="13">
        <v>0</v>
      </c>
      <c r="N99" s="13">
        <v>0</v>
      </c>
      <c r="O99" s="9">
        <v>0</v>
      </c>
      <c r="P99" s="72">
        <v>0</v>
      </c>
      <c r="Q99" s="50">
        <v>0</v>
      </c>
      <c r="R99" s="72">
        <v>0</v>
      </c>
      <c r="S99" s="13">
        <v>0</v>
      </c>
      <c r="T99" s="12">
        <f>C99+D99</f>
        <v>0</v>
      </c>
      <c r="U99" s="12">
        <f>'L02'!C640</f>
        <v>0</v>
      </c>
      <c r="V99" s="12">
        <f>T99-U99</f>
        <v>0</v>
      </c>
      <c r="W99" s="9">
        <v>0</v>
      </c>
    </row>
    <row r="100" ht="17.1" customHeight="1" spans="1:23">
      <c r="A100" s="27">
        <v>20807</v>
      </c>
      <c r="B100" s="6" t="s">
        <v>1310</v>
      </c>
      <c r="C100" s="13">
        <v>50</v>
      </c>
      <c r="D100" s="12">
        <f>SUM(E100:S100)</f>
        <v>200</v>
      </c>
      <c r="E100" s="13">
        <v>0</v>
      </c>
      <c r="F100" s="72">
        <v>0</v>
      </c>
      <c r="G100" s="72">
        <v>250</v>
      </c>
      <c r="H100" s="50">
        <v>0</v>
      </c>
      <c r="I100" s="50">
        <v>0</v>
      </c>
      <c r="J100" s="72">
        <v>0</v>
      </c>
      <c r="K100" s="72">
        <v>0</v>
      </c>
      <c r="L100" s="50">
        <v>0</v>
      </c>
      <c r="M100" s="13">
        <v>0</v>
      </c>
      <c r="N100" s="13">
        <v>-50</v>
      </c>
      <c r="O100" s="9">
        <v>0</v>
      </c>
      <c r="P100" s="72">
        <v>0</v>
      </c>
      <c r="Q100" s="50">
        <v>0</v>
      </c>
      <c r="R100" s="72">
        <v>0</v>
      </c>
      <c r="S100" s="13">
        <v>0</v>
      </c>
      <c r="T100" s="12">
        <f>C100+D100</f>
        <v>250</v>
      </c>
      <c r="U100" s="12">
        <f>'L02'!C644</f>
        <v>250</v>
      </c>
      <c r="V100" s="12">
        <f>T100-U100</f>
        <v>0</v>
      </c>
      <c r="W100" s="9">
        <v>0</v>
      </c>
    </row>
    <row r="101" ht="17.1" customHeight="1" spans="1:23">
      <c r="A101" s="27">
        <v>20808</v>
      </c>
      <c r="B101" s="6" t="s">
        <v>1321</v>
      </c>
      <c r="C101" s="13">
        <v>431</v>
      </c>
      <c r="D101" s="12">
        <f>SUM(E101:S101)</f>
        <v>675</v>
      </c>
      <c r="E101" s="13">
        <v>0</v>
      </c>
      <c r="F101" s="72">
        <v>32</v>
      </c>
      <c r="G101" s="72">
        <v>643</v>
      </c>
      <c r="H101" s="50">
        <v>0</v>
      </c>
      <c r="I101" s="50">
        <v>0</v>
      </c>
      <c r="J101" s="72">
        <v>0</v>
      </c>
      <c r="K101" s="72">
        <v>0</v>
      </c>
      <c r="L101" s="50">
        <v>0</v>
      </c>
      <c r="M101" s="13">
        <v>0</v>
      </c>
      <c r="N101" s="13">
        <v>0</v>
      </c>
      <c r="O101" s="9">
        <v>0</v>
      </c>
      <c r="P101" s="72">
        <v>0</v>
      </c>
      <c r="Q101" s="50">
        <v>0</v>
      </c>
      <c r="R101" s="72">
        <v>0</v>
      </c>
      <c r="S101" s="13">
        <v>0</v>
      </c>
      <c r="T101" s="12">
        <f>C101+D101</f>
        <v>1106</v>
      </c>
      <c r="U101" s="12">
        <f>'L02'!C655</f>
        <v>1106</v>
      </c>
      <c r="V101" s="12">
        <f>T101-U101</f>
        <v>0</v>
      </c>
      <c r="W101" s="9">
        <v>0</v>
      </c>
    </row>
    <row r="102" ht="17.1" customHeight="1" spans="1:23">
      <c r="A102" s="27">
        <v>20809</v>
      </c>
      <c r="B102" s="6" t="s">
        <v>1329</v>
      </c>
      <c r="C102" s="13">
        <v>145</v>
      </c>
      <c r="D102" s="12">
        <f>SUM(E102:S102)</f>
        <v>-57</v>
      </c>
      <c r="E102" s="13">
        <v>0</v>
      </c>
      <c r="F102" s="72">
        <v>0</v>
      </c>
      <c r="G102" s="72">
        <v>0</v>
      </c>
      <c r="H102" s="50">
        <v>0</v>
      </c>
      <c r="I102" s="50">
        <v>0</v>
      </c>
      <c r="J102" s="72">
        <v>0</v>
      </c>
      <c r="K102" s="72">
        <v>0</v>
      </c>
      <c r="L102" s="50">
        <v>0</v>
      </c>
      <c r="M102" s="13">
        <v>0</v>
      </c>
      <c r="N102" s="13">
        <v>-57</v>
      </c>
      <c r="O102" s="9">
        <v>0</v>
      </c>
      <c r="P102" s="72">
        <v>0</v>
      </c>
      <c r="Q102" s="50">
        <v>0</v>
      </c>
      <c r="R102" s="72">
        <v>0</v>
      </c>
      <c r="S102" s="13">
        <v>0</v>
      </c>
      <c r="T102" s="12">
        <f>C102+D102</f>
        <v>88</v>
      </c>
      <c r="U102" s="12">
        <f>'L02'!C663</f>
        <v>88</v>
      </c>
      <c r="V102" s="12">
        <f>T102-U102</f>
        <v>0</v>
      </c>
      <c r="W102" s="9">
        <v>0</v>
      </c>
    </row>
    <row r="103" ht="17.1" customHeight="1" spans="1:23">
      <c r="A103" s="27">
        <v>20810</v>
      </c>
      <c r="B103" s="6" t="s">
        <v>1335</v>
      </c>
      <c r="C103" s="13">
        <v>390</v>
      </c>
      <c r="D103" s="12">
        <f>SUM(E103:S103)</f>
        <v>-314</v>
      </c>
      <c r="E103" s="13">
        <v>0</v>
      </c>
      <c r="F103" s="72">
        <v>0</v>
      </c>
      <c r="G103" s="72">
        <v>28</v>
      </c>
      <c r="H103" s="50">
        <v>0</v>
      </c>
      <c r="I103" s="50">
        <v>0</v>
      </c>
      <c r="J103" s="72">
        <v>0</v>
      </c>
      <c r="K103" s="72">
        <v>0</v>
      </c>
      <c r="L103" s="50">
        <v>0</v>
      </c>
      <c r="M103" s="13">
        <v>0</v>
      </c>
      <c r="N103" s="13">
        <v>-342</v>
      </c>
      <c r="O103" s="9">
        <v>0</v>
      </c>
      <c r="P103" s="72">
        <v>0</v>
      </c>
      <c r="Q103" s="50">
        <v>0</v>
      </c>
      <c r="R103" s="72">
        <v>0</v>
      </c>
      <c r="S103" s="13">
        <v>0</v>
      </c>
      <c r="T103" s="12">
        <f>C103+D103</f>
        <v>76</v>
      </c>
      <c r="U103" s="12">
        <f>'L02'!C669</f>
        <v>76</v>
      </c>
      <c r="V103" s="12">
        <f>T103-U103</f>
        <v>0</v>
      </c>
      <c r="W103" s="9">
        <v>0</v>
      </c>
    </row>
    <row r="104" ht="17.1" customHeight="1" spans="1:23">
      <c r="A104" s="27">
        <v>20811</v>
      </c>
      <c r="B104" s="6" t="s">
        <v>1342</v>
      </c>
      <c r="C104" s="13">
        <v>46</v>
      </c>
      <c r="D104" s="12">
        <f>SUM(E104:S104)</f>
        <v>139</v>
      </c>
      <c r="E104" s="13">
        <v>0</v>
      </c>
      <c r="F104" s="72">
        <v>83</v>
      </c>
      <c r="G104" s="72">
        <v>56</v>
      </c>
      <c r="H104" s="50">
        <v>0</v>
      </c>
      <c r="I104" s="50">
        <v>0</v>
      </c>
      <c r="J104" s="72">
        <v>0</v>
      </c>
      <c r="K104" s="72">
        <v>0</v>
      </c>
      <c r="L104" s="50">
        <v>0</v>
      </c>
      <c r="M104" s="13">
        <v>0</v>
      </c>
      <c r="N104" s="13">
        <v>0</v>
      </c>
      <c r="O104" s="9">
        <v>0</v>
      </c>
      <c r="P104" s="72">
        <v>0</v>
      </c>
      <c r="Q104" s="50">
        <v>0</v>
      </c>
      <c r="R104" s="72">
        <v>0</v>
      </c>
      <c r="S104" s="13">
        <v>0</v>
      </c>
      <c r="T104" s="12">
        <f>C104+D104</f>
        <v>185</v>
      </c>
      <c r="U104" s="12">
        <f>'L02'!C676</f>
        <v>185</v>
      </c>
      <c r="V104" s="12">
        <f>T104-U104</f>
        <v>0</v>
      </c>
      <c r="W104" s="9">
        <v>0</v>
      </c>
    </row>
    <row r="105" ht="17.1" customHeight="1" spans="1:23">
      <c r="A105" s="27">
        <v>20815</v>
      </c>
      <c r="B105" s="6" t="s">
        <v>1347</v>
      </c>
      <c r="C105" s="13">
        <v>0</v>
      </c>
      <c r="D105" s="12">
        <f>SUM(E105:S105)</f>
        <v>20</v>
      </c>
      <c r="E105" s="13">
        <v>0</v>
      </c>
      <c r="F105" s="72">
        <v>0</v>
      </c>
      <c r="G105" s="72">
        <v>20</v>
      </c>
      <c r="H105" s="50">
        <v>0</v>
      </c>
      <c r="I105" s="50">
        <v>0</v>
      </c>
      <c r="J105" s="72">
        <v>0</v>
      </c>
      <c r="K105" s="72">
        <v>0</v>
      </c>
      <c r="L105" s="50">
        <v>0</v>
      </c>
      <c r="M105" s="13">
        <v>0</v>
      </c>
      <c r="N105" s="13">
        <v>0</v>
      </c>
      <c r="O105" s="9">
        <v>0</v>
      </c>
      <c r="P105" s="72">
        <v>0</v>
      </c>
      <c r="Q105" s="50">
        <v>0</v>
      </c>
      <c r="R105" s="72">
        <v>0</v>
      </c>
      <c r="S105" s="13">
        <v>0</v>
      </c>
      <c r="T105" s="12">
        <f>C105+D105</f>
        <v>20</v>
      </c>
      <c r="U105" s="12">
        <f>'L02'!C684</f>
        <v>20</v>
      </c>
      <c r="V105" s="12">
        <f>T105-U105</f>
        <v>0</v>
      </c>
      <c r="W105" s="9">
        <v>0</v>
      </c>
    </row>
    <row r="106" ht="17.1" customHeight="1" spans="1:23">
      <c r="A106" s="27">
        <v>20816</v>
      </c>
      <c r="B106" s="6" t="s">
        <v>1352</v>
      </c>
      <c r="C106" s="13">
        <v>0</v>
      </c>
      <c r="D106" s="12">
        <f>SUM(E106:S106)</f>
        <v>0</v>
      </c>
      <c r="E106" s="13">
        <v>0</v>
      </c>
      <c r="F106" s="72">
        <v>0</v>
      </c>
      <c r="G106" s="72">
        <v>0</v>
      </c>
      <c r="H106" s="50">
        <v>0</v>
      </c>
      <c r="I106" s="50">
        <v>0</v>
      </c>
      <c r="J106" s="72">
        <v>0</v>
      </c>
      <c r="K106" s="72">
        <v>0</v>
      </c>
      <c r="L106" s="50">
        <v>0</v>
      </c>
      <c r="M106" s="13">
        <v>0</v>
      </c>
      <c r="N106" s="13">
        <v>0</v>
      </c>
      <c r="O106" s="9">
        <v>0</v>
      </c>
      <c r="P106" s="72">
        <v>0</v>
      </c>
      <c r="Q106" s="50">
        <v>0</v>
      </c>
      <c r="R106" s="72">
        <v>0</v>
      </c>
      <c r="S106" s="13">
        <v>0</v>
      </c>
      <c r="T106" s="12">
        <f>C106+D106</f>
        <v>0</v>
      </c>
      <c r="U106" s="12">
        <f>'L02'!C689</f>
        <v>0</v>
      </c>
      <c r="V106" s="12">
        <f>T106-U106</f>
        <v>0</v>
      </c>
      <c r="W106" s="9">
        <v>0</v>
      </c>
    </row>
    <row r="107" ht="17.1" customHeight="1" spans="1:23">
      <c r="A107" s="27">
        <v>20819</v>
      </c>
      <c r="B107" s="6" t="s">
        <v>1354</v>
      </c>
      <c r="C107" s="13">
        <v>343</v>
      </c>
      <c r="D107" s="12">
        <f>SUM(E107:S107)</f>
        <v>410</v>
      </c>
      <c r="E107" s="13">
        <v>0</v>
      </c>
      <c r="F107" s="72">
        <v>0</v>
      </c>
      <c r="G107" s="72">
        <v>694</v>
      </c>
      <c r="H107" s="50">
        <v>0</v>
      </c>
      <c r="I107" s="50">
        <v>0</v>
      </c>
      <c r="J107" s="72">
        <v>0</v>
      </c>
      <c r="K107" s="72">
        <v>0</v>
      </c>
      <c r="L107" s="50">
        <v>0</v>
      </c>
      <c r="M107" s="13">
        <v>0</v>
      </c>
      <c r="N107" s="13">
        <v>-284</v>
      </c>
      <c r="O107" s="9">
        <v>0</v>
      </c>
      <c r="P107" s="72">
        <v>0</v>
      </c>
      <c r="Q107" s="50">
        <v>0</v>
      </c>
      <c r="R107" s="72">
        <v>0</v>
      </c>
      <c r="S107" s="13">
        <v>0</v>
      </c>
      <c r="T107" s="12">
        <f>C107+D107</f>
        <v>753</v>
      </c>
      <c r="U107" s="12">
        <f>'L02'!C694</f>
        <v>753</v>
      </c>
      <c r="V107" s="12">
        <f>T107-U107</f>
        <v>0</v>
      </c>
      <c r="W107" s="9">
        <v>0</v>
      </c>
    </row>
    <row r="108" ht="17.1" customHeight="1" spans="1:23">
      <c r="A108" s="27">
        <v>20820</v>
      </c>
      <c r="B108" s="6" t="s">
        <v>1357</v>
      </c>
      <c r="C108" s="13">
        <v>169</v>
      </c>
      <c r="D108" s="12">
        <f>SUM(E108:S108)</f>
        <v>-146</v>
      </c>
      <c r="E108" s="13">
        <v>0</v>
      </c>
      <c r="F108" s="72">
        <v>0</v>
      </c>
      <c r="G108" s="72">
        <v>13</v>
      </c>
      <c r="H108" s="50">
        <v>0</v>
      </c>
      <c r="I108" s="50">
        <v>0</v>
      </c>
      <c r="J108" s="72">
        <v>0</v>
      </c>
      <c r="K108" s="72">
        <v>0</v>
      </c>
      <c r="L108" s="50">
        <v>0</v>
      </c>
      <c r="M108" s="13">
        <v>0</v>
      </c>
      <c r="N108" s="13">
        <v>-159</v>
      </c>
      <c r="O108" s="9">
        <v>0</v>
      </c>
      <c r="P108" s="72">
        <v>0</v>
      </c>
      <c r="Q108" s="50">
        <v>0</v>
      </c>
      <c r="R108" s="72">
        <v>0</v>
      </c>
      <c r="S108" s="13">
        <v>0</v>
      </c>
      <c r="T108" s="12">
        <f>C108+D108</f>
        <v>23</v>
      </c>
      <c r="U108" s="12">
        <f>'L02'!C697</f>
        <v>23</v>
      </c>
      <c r="V108" s="12">
        <f>T108-U108</f>
        <v>0</v>
      </c>
      <c r="W108" s="9">
        <v>0</v>
      </c>
    </row>
    <row r="109" ht="17.1" customHeight="1" spans="1:23">
      <c r="A109" s="27">
        <v>20821</v>
      </c>
      <c r="B109" s="6" t="s">
        <v>1360</v>
      </c>
      <c r="C109" s="13">
        <v>182</v>
      </c>
      <c r="D109" s="12">
        <f>SUM(E109:S109)</f>
        <v>-87</v>
      </c>
      <c r="E109" s="13">
        <v>0</v>
      </c>
      <c r="F109" s="72">
        <v>0</v>
      </c>
      <c r="G109" s="72">
        <v>15</v>
      </c>
      <c r="H109" s="50">
        <v>0</v>
      </c>
      <c r="I109" s="50">
        <v>0</v>
      </c>
      <c r="J109" s="72">
        <v>0</v>
      </c>
      <c r="K109" s="72">
        <v>0</v>
      </c>
      <c r="L109" s="50">
        <v>0</v>
      </c>
      <c r="M109" s="13">
        <v>0</v>
      </c>
      <c r="N109" s="13">
        <v>-102</v>
      </c>
      <c r="O109" s="9">
        <v>0</v>
      </c>
      <c r="P109" s="72">
        <v>0</v>
      </c>
      <c r="Q109" s="50">
        <v>0</v>
      </c>
      <c r="R109" s="72">
        <v>0</v>
      </c>
      <c r="S109" s="13">
        <v>0</v>
      </c>
      <c r="T109" s="12">
        <f>C109+D109</f>
        <v>95</v>
      </c>
      <c r="U109" s="12">
        <f>'L02'!C700</f>
        <v>95</v>
      </c>
      <c r="V109" s="12">
        <f>T109-U109</f>
        <v>0</v>
      </c>
      <c r="W109" s="9">
        <v>0</v>
      </c>
    </row>
    <row r="110" ht="17.1" customHeight="1" spans="1:23">
      <c r="A110" s="27">
        <v>20824</v>
      </c>
      <c r="B110" s="6" t="s">
        <v>1363</v>
      </c>
      <c r="C110" s="13">
        <v>0</v>
      </c>
      <c r="D110" s="12">
        <f>SUM(E110:S110)</f>
        <v>0</v>
      </c>
      <c r="E110" s="13">
        <v>0</v>
      </c>
      <c r="F110" s="72">
        <v>0</v>
      </c>
      <c r="G110" s="72">
        <v>0</v>
      </c>
      <c r="H110" s="50">
        <v>0</v>
      </c>
      <c r="I110" s="50">
        <v>0</v>
      </c>
      <c r="J110" s="72">
        <v>0</v>
      </c>
      <c r="K110" s="72">
        <v>0</v>
      </c>
      <c r="L110" s="50">
        <v>0</v>
      </c>
      <c r="M110" s="13">
        <v>0</v>
      </c>
      <c r="N110" s="13">
        <v>0</v>
      </c>
      <c r="O110" s="9">
        <v>0</v>
      </c>
      <c r="P110" s="72">
        <v>0</v>
      </c>
      <c r="Q110" s="50">
        <v>0</v>
      </c>
      <c r="R110" s="72">
        <v>0</v>
      </c>
      <c r="S110" s="13">
        <v>0</v>
      </c>
      <c r="T110" s="12">
        <f>C110+D110</f>
        <v>0</v>
      </c>
      <c r="U110" s="12">
        <f>'L02'!C703</f>
        <v>0</v>
      </c>
      <c r="V110" s="12">
        <f>T110-U110</f>
        <v>0</v>
      </c>
      <c r="W110" s="9">
        <v>0</v>
      </c>
    </row>
    <row r="111" ht="17.1" customHeight="1" spans="1:23">
      <c r="A111" s="27">
        <v>20825</v>
      </c>
      <c r="B111" s="6" t="s">
        <v>1366</v>
      </c>
      <c r="C111" s="13">
        <v>180</v>
      </c>
      <c r="D111" s="12">
        <f>SUM(E111:S111)</f>
        <v>-97</v>
      </c>
      <c r="E111" s="13">
        <v>0</v>
      </c>
      <c r="F111" s="72">
        <v>0</v>
      </c>
      <c r="G111" s="72">
        <v>0</v>
      </c>
      <c r="H111" s="50">
        <v>0</v>
      </c>
      <c r="I111" s="50">
        <v>0</v>
      </c>
      <c r="J111" s="72">
        <v>0</v>
      </c>
      <c r="K111" s="72">
        <v>0</v>
      </c>
      <c r="L111" s="50">
        <v>0</v>
      </c>
      <c r="M111" s="13">
        <v>0</v>
      </c>
      <c r="N111" s="13">
        <v>-97</v>
      </c>
      <c r="O111" s="9">
        <v>0</v>
      </c>
      <c r="P111" s="72">
        <v>0</v>
      </c>
      <c r="Q111" s="50">
        <v>0</v>
      </c>
      <c r="R111" s="72">
        <v>0</v>
      </c>
      <c r="S111" s="13">
        <v>0</v>
      </c>
      <c r="T111" s="12">
        <f>C111+D111</f>
        <v>83</v>
      </c>
      <c r="U111" s="12">
        <f>'L02'!C706</f>
        <v>83</v>
      </c>
      <c r="V111" s="12">
        <f>T111-U111</f>
        <v>0</v>
      </c>
      <c r="W111" s="9">
        <v>0</v>
      </c>
    </row>
    <row r="112" ht="17.1" customHeight="1" spans="1:23">
      <c r="A112" s="27">
        <v>20899</v>
      </c>
      <c r="B112" s="6" t="s">
        <v>2125</v>
      </c>
      <c r="C112" s="13">
        <v>0</v>
      </c>
      <c r="D112" s="12">
        <f>SUM(E112:S112)</f>
        <v>405</v>
      </c>
      <c r="E112" s="13">
        <v>0</v>
      </c>
      <c r="F112" s="72">
        <v>393</v>
      </c>
      <c r="G112" s="72">
        <v>12</v>
      </c>
      <c r="H112" s="50">
        <v>0</v>
      </c>
      <c r="I112" s="50">
        <v>0</v>
      </c>
      <c r="J112" s="72">
        <v>0</v>
      </c>
      <c r="K112" s="72">
        <v>0</v>
      </c>
      <c r="L112" s="50">
        <v>0</v>
      </c>
      <c r="M112" s="13">
        <v>0</v>
      </c>
      <c r="N112" s="13">
        <v>0</v>
      </c>
      <c r="O112" s="9">
        <v>0</v>
      </c>
      <c r="P112" s="72">
        <v>0</v>
      </c>
      <c r="Q112" s="50">
        <v>0</v>
      </c>
      <c r="R112" s="72">
        <v>0</v>
      </c>
      <c r="S112" s="13">
        <v>0</v>
      </c>
      <c r="T112" s="12">
        <f>C112+D112</f>
        <v>405</v>
      </c>
      <c r="U112" s="12">
        <f>'L02'!C709</f>
        <v>405</v>
      </c>
      <c r="V112" s="12">
        <f>T112-U112</f>
        <v>0</v>
      </c>
      <c r="W112" s="9">
        <v>0</v>
      </c>
    </row>
    <row r="113" ht="17.1" customHeight="1" spans="1:23">
      <c r="A113" s="27">
        <v>210</v>
      </c>
      <c r="B113" s="49" t="s">
        <v>1371</v>
      </c>
      <c r="C113" s="12">
        <f t="shared" ref="C113:W113" si="33">SUM(C114:C122)</f>
        <v>9065</v>
      </c>
      <c r="D113" s="12">
        <f>SUM(D114:D122)</f>
        <v>1806</v>
      </c>
      <c r="E113" s="12">
        <f>SUM(E114:E122)</f>
        <v>0</v>
      </c>
      <c r="F113" s="48">
        <f>SUM(F114:F122)</f>
        <v>79</v>
      </c>
      <c r="G113" s="48">
        <f>SUM(G114:G122)</f>
        <v>1718</v>
      </c>
      <c r="H113" s="48">
        <f>SUM(H114:H122)</f>
        <v>0</v>
      </c>
      <c r="I113" s="48">
        <f>SUM(I114:I122)</f>
        <v>0</v>
      </c>
      <c r="J113" s="48">
        <f>SUM(J114:J122)</f>
        <v>0</v>
      </c>
      <c r="K113" s="48">
        <f>SUM(K114:K122)</f>
        <v>0</v>
      </c>
      <c r="L113" s="48">
        <f>SUM(L114:L122)</f>
        <v>0</v>
      </c>
      <c r="M113" s="12">
        <f>SUM(M114:M122)</f>
        <v>216</v>
      </c>
      <c r="N113" s="12">
        <f>SUM(N114:N122)</f>
        <v>-207</v>
      </c>
      <c r="O113" s="12">
        <f>SUM(O114:O122)</f>
        <v>0</v>
      </c>
      <c r="P113" s="48">
        <f>SUM(P114:P122)</f>
        <v>0</v>
      </c>
      <c r="Q113" s="48">
        <f>SUM(Q114:Q122)</f>
        <v>0</v>
      </c>
      <c r="R113" s="48">
        <f>SUM(R114:R122)</f>
        <v>0</v>
      </c>
      <c r="S113" s="12">
        <f>SUM(S114:S122)</f>
        <v>0</v>
      </c>
      <c r="T113" s="12">
        <f>SUM(T114:T122)</f>
        <v>10871</v>
      </c>
      <c r="U113" s="12">
        <f>SUM(U114:U122)</f>
        <v>10871</v>
      </c>
      <c r="V113" s="12">
        <f>SUM(V114:V122)</f>
        <v>0</v>
      </c>
      <c r="W113" s="12">
        <f>SUM(W114:W122)</f>
        <v>0</v>
      </c>
    </row>
    <row r="114" ht="17.1" customHeight="1" spans="1:23">
      <c r="A114" s="27">
        <v>21001</v>
      </c>
      <c r="B114" s="6" t="s">
        <v>1372</v>
      </c>
      <c r="C114" s="13">
        <v>398</v>
      </c>
      <c r="D114" s="12">
        <f t="shared" ref="D114:D122" si="34">SUM(E114:S114)</f>
        <v>-207</v>
      </c>
      <c r="E114" s="13">
        <v>0</v>
      </c>
      <c r="F114" s="72">
        <v>0</v>
      </c>
      <c r="G114" s="72">
        <v>0</v>
      </c>
      <c r="H114" s="50">
        <v>0</v>
      </c>
      <c r="I114" s="50">
        <v>0</v>
      </c>
      <c r="J114" s="72">
        <v>0</v>
      </c>
      <c r="K114" s="72">
        <v>0</v>
      </c>
      <c r="L114" s="50">
        <v>0</v>
      </c>
      <c r="M114" s="13">
        <v>0</v>
      </c>
      <c r="N114" s="13">
        <v>-207</v>
      </c>
      <c r="O114" s="9">
        <v>0</v>
      </c>
      <c r="P114" s="72">
        <v>0</v>
      </c>
      <c r="Q114" s="50">
        <v>0</v>
      </c>
      <c r="R114" s="72">
        <v>0</v>
      </c>
      <c r="S114" s="13">
        <v>0</v>
      </c>
      <c r="T114" s="12">
        <f t="shared" ref="T114:T122" si="35">C114+D114</f>
        <v>191</v>
      </c>
      <c r="U114" s="12">
        <f>'L02'!C712</f>
        <v>191</v>
      </c>
      <c r="V114" s="12">
        <f t="shared" ref="V114:V122" si="36">T114-U114</f>
        <v>0</v>
      </c>
      <c r="W114" s="9">
        <v>0</v>
      </c>
    </row>
    <row r="115" ht="17.1" customHeight="1" spans="1:23">
      <c r="A115" s="27">
        <v>21002</v>
      </c>
      <c r="B115" s="6" t="s">
        <v>1374</v>
      </c>
      <c r="C115" s="13">
        <v>0</v>
      </c>
      <c r="D115" s="12">
        <f>SUM(E115:S115)</f>
        <v>0</v>
      </c>
      <c r="E115" s="13">
        <v>0</v>
      </c>
      <c r="F115" s="72">
        <v>0</v>
      </c>
      <c r="G115" s="72">
        <v>0</v>
      </c>
      <c r="H115" s="50">
        <v>0</v>
      </c>
      <c r="I115" s="50">
        <v>0</v>
      </c>
      <c r="J115" s="72">
        <v>0</v>
      </c>
      <c r="K115" s="72">
        <v>0</v>
      </c>
      <c r="L115" s="50">
        <v>0</v>
      </c>
      <c r="M115" s="13">
        <v>0</v>
      </c>
      <c r="N115" s="13">
        <v>0</v>
      </c>
      <c r="O115" s="9">
        <v>0</v>
      </c>
      <c r="P115" s="72">
        <v>0</v>
      </c>
      <c r="Q115" s="50">
        <v>0</v>
      </c>
      <c r="R115" s="72">
        <v>0</v>
      </c>
      <c r="S115" s="13">
        <v>0</v>
      </c>
      <c r="T115" s="12">
        <f>C115+D115</f>
        <v>0</v>
      </c>
      <c r="U115" s="12">
        <f>'L02'!C717</f>
        <v>0</v>
      </c>
      <c r="V115" s="12">
        <f>T115-U115</f>
        <v>0</v>
      </c>
      <c r="W115" s="9">
        <v>0</v>
      </c>
    </row>
    <row r="116" ht="17.1" customHeight="1" spans="1:23">
      <c r="A116" s="27">
        <v>21003</v>
      </c>
      <c r="B116" s="6" t="s">
        <v>1387</v>
      </c>
      <c r="C116" s="13">
        <v>1278</v>
      </c>
      <c r="D116" s="12">
        <f>SUM(E116:S116)</f>
        <v>183</v>
      </c>
      <c r="E116" s="13">
        <v>0</v>
      </c>
      <c r="F116" s="72">
        <v>11</v>
      </c>
      <c r="G116" s="72">
        <v>172</v>
      </c>
      <c r="H116" s="50">
        <v>0</v>
      </c>
      <c r="I116" s="50">
        <v>0</v>
      </c>
      <c r="J116" s="72">
        <v>0</v>
      </c>
      <c r="K116" s="72">
        <v>0</v>
      </c>
      <c r="L116" s="50">
        <v>0</v>
      </c>
      <c r="M116" s="13">
        <v>0</v>
      </c>
      <c r="N116" s="13">
        <v>0</v>
      </c>
      <c r="O116" s="9">
        <v>0</v>
      </c>
      <c r="P116" s="72">
        <v>0</v>
      </c>
      <c r="Q116" s="50">
        <v>0</v>
      </c>
      <c r="R116" s="72">
        <v>0</v>
      </c>
      <c r="S116" s="13">
        <v>0</v>
      </c>
      <c r="T116" s="12">
        <f>C116+D116</f>
        <v>1461</v>
      </c>
      <c r="U116" s="12">
        <f>'L02'!C730</f>
        <v>1461</v>
      </c>
      <c r="V116" s="12">
        <f>T116-U116</f>
        <v>0</v>
      </c>
      <c r="W116" s="9">
        <v>0</v>
      </c>
    </row>
    <row r="117" ht="17.1" customHeight="1" spans="1:23">
      <c r="A117" s="27">
        <v>21004</v>
      </c>
      <c r="B117" s="6" t="s">
        <v>1391</v>
      </c>
      <c r="C117" s="13">
        <v>482</v>
      </c>
      <c r="D117" s="12">
        <f>SUM(E117:S117)</f>
        <v>764</v>
      </c>
      <c r="E117" s="13">
        <v>0</v>
      </c>
      <c r="F117" s="72">
        <v>2</v>
      </c>
      <c r="G117" s="72">
        <v>762</v>
      </c>
      <c r="H117" s="50">
        <v>0</v>
      </c>
      <c r="I117" s="50">
        <v>0</v>
      </c>
      <c r="J117" s="72">
        <v>0</v>
      </c>
      <c r="K117" s="72">
        <v>0</v>
      </c>
      <c r="L117" s="50">
        <v>0</v>
      </c>
      <c r="M117" s="13">
        <v>0</v>
      </c>
      <c r="N117" s="13">
        <v>0</v>
      </c>
      <c r="O117" s="9">
        <v>0</v>
      </c>
      <c r="P117" s="72">
        <v>0</v>
      </c>
      <c r="Q117" s="50">
        <v>0</v>
      </c>
      <c r="R117" s="72">
        <v>0</v>
      </c>
      <c r="S117" s="13">
        <v>0</v>
      </c>
      <c r="T117" s="12">
        <f>C117+D117</f>
        <v>1246</v>
      </c>
      <c r="U117" s="12">
        <f>'L02'!C734</f>
        <v>1246</v>
      </c>
      <c r="V117" s="12">
        <f>T117-U117</f>
        <v>0</v>
      </c>
      <c r="W117" s="9">
        <v>0</v>
      </c>
    </row>
    <row r="118" ht="17.1" customHeight="1" spans="1:23">
      <c r="A118" s="27">
        <v>21005</v>
      </c>
      <c r="B118" s="6" t="s">
        <v>1403</v>
      </c>
      <c r="C118" s="13">
        <v>6391</v>
      </c>
      <c r="D118" s="12">
        <f>SUM(E118:S118)</f>
        <v>838</v>
      </c>
      <c r="E118" s="13">
        <v>0</v>
      </c>
      <c r="F118" s="72">
        <v>0</v>
      </c>
      <c r="G118" s="72">
        <v>681</v>
      </c>
      <c r="H118" s="50">
        <v>0</v>
      </c>
      <c r="I118" s="50">
        <v>0</v>
      </c>
      <c r="J118" s="72">
        <v>0</v>
      </c>
      <c r="K118" s="72">
        <v>0</v>
      </c>
      <c r="L118" s="50">
        <v>0</v>
      </c>
      <c r="M118" s="13">
        <v>157</v>
      </c>
      <c r="N118" s="13">
        <v>0</v>
      </c>
      <c r="O118" s="9">
        <v>0</v>
      </c>
      <c r="P118" s="72">
        <v>0</v>
      </c>
      <c r="Q118" s="50">
        <v>0</v>
      </c>
      <c r="R118" s="72">
        <v>0</v>
      </c>
      <c r="S118" s="13">
        <v>0</v>
      </c>
      <c r="T118" s="12">
        <f>C118+D118</f>
        <v>7229</v>
      </c>
      <c r="U118" s="12">
        <f>'L02'!C746</f>
        <v>7229</v>
      </c>
      <c r="V118" s="12">
        <f>T118-U118</f>
        <v>0</v>
      </c>
      <c r="W118" s="9">
        <v>0</v>
      </c>
    </row>
    <row r="119" ht="17.1" customHeight="1" spans="1:23">
      <c r="A119" s="27">
        <v>21006</v>
      </c>
      <c r="B119" s="6" t="s">
        <v>1413</v>
      </c>
      <c r="C119" s="13">
        <v>0</v>
      </c>
      <c r="D119" s="12">
        <f>SUM(E119:S119)</f>
        <v>17</v>
      </c>
      <c r="E119" s="13">
        <v>0</v>
      </c>
      <c r="F119" s="72">
        <v>0</v>
      </c>
      <c r="G119" s="72">
        <v>17</v>
      </c>
      <c r="H119" s="50">
        <v>0</v>
      </c>
      <c r="I119" s="50">
        <v>0</v>
      </c>
      <c r="J119" s="72">
        <v>0</v>
      </c>
      <c r="K119" s="72">
        <v>0</v>
      </c>
      <c r="L119" s="50">
        <v>0</v>
      </c>
      <c r="M119" s="13">
        <v>0</v>
      </c>
      <c r="N119" s="13">
        <v>0</v>
      </c>
      <c r="O119" s="9">
        <v>0</v>
      </c>
      <c r="P119" s="72">
        <v>0</v>
      </c>
      <c r="Q119" s="50">
        <v>0</v>
      </c>
      <c r="R119" s="72">
        <v>0</v>
      </c>
      <c r="S119" s="13">
        <v>0</v>
      </c>
      <c r="T119" s="12">
        <f>C119+D119</f>
        <v>17</v>
      </c>
      <c r="U119" s="12">
        <f>'L02'!C756</f>
        <v>17</v>
      </c>
      <c r="V119" s="12">
        <f>T119-U119</f>
        <v>0</v>
      </c>
      <c r="W119" s="9">
        <v>0</v>
      </c>
    </row>
    <row r="120" ht="17.1" customHeight="1" spans="1:23">
      <c r="A120" s="27">
        <v>21007</v>
      </c>
      <c r="B120" s="6" t="s">
        <v>1416</v>
      </c>
      <c r="C120" s="13">
        <v>475</v>
      </c>
      <c r="D120" s="12">
        <f>SUM(E120:S120)</f>
        <v>140</v>
      </c>
      <c r="E120" s="13">
        <v>0</v>
      </c>
      <c r="F120" s="72">
        <v>0</v>
      </c>
      <c r="G120" s="72">
        <v>86</v>
      </c>
      <c r="H120" s="50">
        <v>0</v>
      </c>
      <c r="I120" s="50">
        <v>0</v>
      </c>
      <c r="J120" s="72">
        <v>0</v>
      </c>
      <c r="K120" s="72">
        <v>0</v>
      </c>
      <c r="L120" s="50">
        <v>0</v>
      </c>
      <c r="M120" s="13">
        <v>54</v>
      </c>
      <c r="N120" s="13">
        <v>0</v>
      </c>
      <c r="O120" s="9">
        <v>0</v>
      </c>
      <c r="P120" s="72">
        <v>0</v>
      </c>
      <c r="Q120" s="50">
        <v>0</v>
      </c>
      <c r="R120" s="72">
        <v>0</v>
      </c>
      <c r="S120" s="13">
        <v>0</v>
      </c>
      <c r="T120" s="12">
        <f>C120+D120</f>
        <v>615</v>
      </c>
      <c r="U120" s="12">
        <f>'L02'!C759</f>
        <v>615</v>
      </c>
      <c r="V120" s="12">
        <f>T120-U120</f>
        <v>0</v>
      </c>
      <c r="W120" s="9">
        <v>0</v>
      </c>
    </row>
    <row r="121" ht="17.1" customHeight="1" spans="1:23">
      <c r="A121" s="27">
        <v>21010</v>
      </c>
      <c r="B121" s="6" t="s">
        <v>1420</v>
      </c>
      <c r="C121" s="13">
        <v>41</v>
      </c>
      <c r="D121" s="12">
        <f>SUM(E121:S121)</f>
        <v>66</v>
      </c>
      <c r="E121" s="13">
        <v>0</v>
      </c>
      <c r="F121" s="72">
        <v>66</v>
      </c>
      <c r="G121" s="72">
        <v>0</v>
      </c>
      <c r="H121" s="50">
        <v>0</v>
      </c>
      <c r="I121" s="50">
        <v>0</v>
      </c>
      <c r="J121" s="72">
        <v>0</v>
      </c>
      <c r="K121" s="72">
        <v>0</v>
      </c>
      <c r="L121" s="50">
        <v>0</v>
      </c>
      <c r="M121" s="13">
        <v>0</v>
      </c>
      <c r="N121" s="13">
        <v>0</v>
      </c>
      <c r="O121" s="9">
        <v>0</v>
      </c>
      <c r="P121" s="72">
        <v>0</v>
      </c>
      <c r="Q121" s="50">
        <v>0</v>
      </c>
      <c r="R121" s="72">
        <v>0</v>
      </c>
      <c r="S121" s="13">
        <v>0</v>
      </c>
      <c r="T121" s="12">
        <f>C121+D121</f>
        <v>107</v>
      </c>
      <c r="U121" s="12">
        <f>'L02'!C763</f>
        <v>107</v>
      </c>
      <c r="V121" s="12">
        <f>T121-U121</f>
        <v>0</v>
      </c>
      <c r="W121" s="9">
        <v>0</v>
      </c>
    </row>
    <row r="122" ht="17.1" customHeight="1" spans="1:23">
      <c r="A122" s="27">
        <v>21099</v>
      </c>
      <c r="B122" s="6" t="s">
        <v>2126</v>
      </c>
      <c r="C122" s="13">
        <v>0</v>
      </c>
      <c r="D122" s="12">
        <f>SUM(E122:S122)</f>
        <v>5</v>
      </c>
      <c r="E122" s="13">
        <v>0</v>
      </c>
      <c r="F122" s="72">
        <v>0</v>
      </c>
      <c r="G122" s="72">
        <v>0</v>
      </c>
      <c r="H122" s="50">
        <v>0</v>
      </c>
      <c r="I122" s="50">
        <v>0</v>
      </c>
      <c r="J122" s="72">
        <v>0</v>
      </c>
      <c r="K122" s="72">
        <v>0</v>
      </c>
      <c r="L122" s="50">
        <v>0</v>
      </c>
      <c r="M122" s="13">
        <v>5</v>
      </c>
      <c r="N122" s="13">
        <v>0</v>
      </c>
      <c r="O122" s="9">
        <v>0</v>
      </c>
      <c r="P122" s="72">
        <v>0</v>
      </c>
      <c r="Q122" s="50">
        <v>0</v>
      </c>
      <c r="R122" s="72">
        <v>0</v>
      </c>
      <c r="S122" s="13">
        <v>0</v>
      </c>
      <c r="T122" s="12">
        <f>C122+D122</f>
        <v>5</v>
      </c>
      <c r="U122" s="12">
        <f>'L02'!C773</f>
        <v>5</v>
      </c>
      <c r="V122" s="12">
        <f>T122-U122</f>
        <v>0</v>
      </c>
      <c r="W122" s="9">
        <v>0</v>
      </c>
    </row>
    <row r="123" ht="17.1" customHeight="1" spans="1:23">
      <c r="A123" s="27">
        <v>211</v>
      </c>
      <c r="B123" s="49" t="s">
        <v>1428</v>
      </c>
      <c r="C123" s="12">
        <f t="shared" ref="C123:W123" si="37">SUM(C124:C126,C128:C139)</f>
        <v>575</v>
      </c>
      <c r="D123" s="12">
        <f>SUM(D124:D126,D128:D139)</f>
        <v>988</v>
      </c>
      <c r="E123" s="12">
        <f>SUM(E124:E126,E128:E139)</f>
        <v>452</v>
      </c>
      <c r="F123" s="48">
        <f>SUM(F124:F126,F128:F139)</f>
        <v>26</v>
      </c>
      <c r="G123" s="48">
        <f>SUM(G124:G126,G128:G139)</f>
        <v>503</v>
      </c>
      <c r="H123" s="48">
        <f>SUM(H124:H126,H128:H139)</f>
        <v>0</v>
      </c>
      <c r="I123" s="48">
        <f>SUM(I124:I126,I128:I139)</f>
        <v>0</v>
      </c>
      <c r="J123" s="48">
        <f>SUM(J124:J126,J128:J139)</f>
        <v>0</v>
      </c>
      <c r="K123" s="48">
        <f>SUM(K124:K126,K128:K139)</f>
        <v>0</v>
      </c>
      <c r="L123" s="48">
        <f>SUM(L124:L126,L128:L139)</f>
        <v>0</v>
      </c>
      <c r="M123" s="12">
        <f>SUM(M124:M126,M128:M139)</f>
        <v>40</v>
      </c>
      <c r="N123" s="12">
        <f>SUM(N124:N126,N128:N139)</f>
        <v>-33</v>
      </c>
      <c r="O123" s="12">
        <f>SUM(O124:O126,O128:O139)</f>
        <v>0</v>
      </c>
      <c r="P123" s="48">
        <f>SUM(P124:P126,P128:P139)</f>
        <v>0</v>
      </c>
      <c r="Q123" s="48">
        <f>SUM(Q124:Q126,Q128:Q139)</f>
        <v>0</v>
      </c>
      <c r="R123" s="48">
        <f>SUM(R124:R126,R128:R139)</f>
        <v>0</v>
      </c>
      <c r="S123" s="12">
        <f>SUM(S124:S126,S128:S139)</f>
        <v>0</v>
      </c>
      <c r="T123" s="12">
        <f>SUM(T124:T126,T128:T139)</f>
        <v>1563</v>
      </c>
      <c r="U123" s="12">
        <f>SUM(U124:U126,U128:U139)</f>
        <v>1563</v>
      </c>
      <c r="V123" s="12">
        <f>SUM(V124:V126,V128:V139)</f>
        <v>0</v>
      </c>
      <c r="W123" s="12">
        <f>SUM(W124:W126,W128:W139)</f>
        <v>0</v>
      </c>
    </row>
    <row r="124" ht="17.1" customHeight="1" spans="1:23">
      <c r="A124" s="27">
        <v>21101</v>
      </c>
      <c r="B124" s="6" t="s">
        <v>1429</v>
      </c>
      <c r="C124" s="13">
        <v>130</v>
      </c>
      <c r="D124" s="12">
        <f t="shared" ref="D124:D139" si="38">SUM(E124:S124)</f>
        <v>54</v>
      </c>
      <c r="E124" s="13">
        <v>0</v>
      </c>
      <c r="F124" s="72">
        <v>4</v>
      </c>
      <c r="G124" s="72">
        <v>0</v>
      </c>
      <c r="H124" s="50">
        <v>0</v>
      </c>
      <c r="I124" s="50">
        <v>0</v>
      </c>
      <c r="J124" s="72">
        <v>0</v>
      </c>
      <c r="K124" s="72">
        <v>0</v>
      </c>
      <c r="L124" s="50">
        <v>0</v>
      </c>
      <c r="M124" s="13">
        <v>50</v>
      </c>
      <c r="N124" s="13">
        <v>0</v>
      </c>
      <c r="O124" s="9">
        <v>0</v>
      </c>
      <c r="P124" s="72">
        <v>0</v>
      </c>
      <c r="Q124" s="50">
        <v>0</v>
      </c>
      <c r="R124" s="72">
        <v>0</v>
      </c>
      <c r="S124" s="13">
        <v>0</v>
      </c>
      <c r="T124" s="12">
        <f t="shared" ref="T124:T139" si="39">C124+D124</f>
        <v>184</v>
      </c>
      <c r="U124" s="12">
        <f>'L02'!C776</f>
        <v>184</v>
      </c>
      <c r="V124" s="12">
        <f t="shared" ref="V124:V139" si="40">T124-U124</f>
        <v>0</v>
      </c>
      <c r="W124" s="9">
        <v>0</v>
      </c>
    </row>
    <row r="125" ht="17.1" customHeight="1" spans="1:23">
      <c r="A125" s="27">
        <v>21102</v>
      </c>
      <c r="B125" s="6" t="s">
        <v>1435</v>
      </c>
      <c r="C125" s="13">
        <v>0</v>
      </c>
      <c r="D125" s="12">
        <f>SUM(E125:S125)</f>
        <v>0</v>
      </c>
      <c r="E125" s="13">
        <v>0</v>
      </c>
      <c r="F125" s="72">
        <v>0</v>
      </c>
      <c r="G125" s="72">
        <v>0</v>
      </c>
      <c r="H125" s="50">
        <v>0</v>
      </c>
      <c r="I125" s="50">
        <v>0</v>
      </c>
      <c r="J125" s="72">
        <v>0</v>
      </c>
      <c r="K125" s="72">
        <v>0</v>
      </c>
      <c r="L125" s="50">
        <v>0</v>
      </c>
      <c r="M125" s="13">
        <v>0</v>
      </c>
      <c r="N125" s="13">
        <v>0</v>
      </c>
      <c r="O125" s="9">
        <v>0</v>
      </c>
      <c r="P125" s="72">
        <v>0</v>
      </c>
      <c r="Q125" s="50">
        <v>0</v>
      </c>
      <c r="R125" s="72">
        <v>0</v>
      </c>
      <c r="S125" s="13">
        <v>0</v>
      </c>
      <c r="T125" s="12">
        <f>C125+D125</f>
        <v>0</v>
      </c>
      <c r="U125" s="12">
        <f>'L02'!C785</f>
        <v>0</v>
      </c>
      <c r="V125" s="12">
        <f>T125-U125</f>
        <v>0</v>
      </c>
      <c r="W125" s="9">
        <v>0</v>
      </c>
    </row>
    <row r="126" ht="17.1" customHeight="1" spans="1:23">
      <c r="A126" s="27">
        <v>21103</v>
      </c>
      <c r="B126" s="6" t="s">
        <v>1439</v>
      </c>
      <c r="C126" s="13">
        <v>390</v>
      </c>
      <c r="D126" s="12">
        <f>SUM(E126:S126)</f>
        <v>894</v>
      </c>
      <c r="E126" s="13">
        <v>452</v>
      </c>
      <c r="F126" s="72">
        <v>0</v>
      </c>
      <c r="G126" s="72">
        <v>452</v>
      </c>
      <c r="H126" s="50">
        <v>0</v>
      </c>
      <c r="I126" s="50">
        <v>0</v>
      </c>
      <c r="J126" s="72">
        <v>0</v>
      </c>
      <c r="K126" s="72">
        <v>0</v>
      </c>
      <c r="L126" s="50">
        <v>0</v>
      </c>
      <c r="M126" s="13">
        <v>-10</v>
      </c>
      <c r="N126" s="13">
        <v>0</v>
      </c>
      <c r="O126" s="9">
        <v>0</v>
      </c>
      <c r="P126" s="72">
        <v>0</v>
      </c>
      <c r="Q126" s="50">
        <v>0</v>
      </c>
      <c r="R126" s="72">
        <v>0</v>
      </c>
      <c r="S126" s="13">
        <v>0</v>
      </c>
      <c r="T126" s="12">
        <f>C126+D126</f>
        <v>1284</v>
      </c>
      <c r="U126" s="12">
        <f>'L02'!C789</f>
        <v>1284</v>
      </c>
      <c r="V126" s="12">
        <f>T126-U126</f>
        <v>0</v>
      </c>
      <c r="W126" s="9">
        <v>0</v>
      </c>
    </row>
    <row r="127" ht="17.1" customHeight="1" spans="1:23">
      <c r="A127" s="27">
        <v>2110307</v>
      </c>
      <c r="B127" s="6" t="s">
        <v>2127</v>
      </c>
      <c r="C127" s="13">
        <v>0</v>
      </c>
      <c r="D127" s="12">
        <f>SUM(E127:S127)</f>
        <v>452</v>
      </c>
      <c r="E127" s="13">
        <v>452</v>
      </c>
      <c r="F127" s="72">
        <v>0</v>
      </c>
      <c r="G127" s="72">
        <v>0</v>
      </c>
      <c r="H127" s="50">
        <v>0</v>
      </c>
      <c r="I127" s="50">
        <v>0</v>
      </c>
      <c r="J127" s="72">
        <v>0</v>
      </c>
      <c r="K127" s="72">
        <v>0</v>
      </c>
      <c r="L127" s="50">
        <v>0</v>
      </c>
      <c r="M127" s="13">
        <v>0</v>
      </c>
      <c r="N127" s="13">
        <v>0</v>
      </c>
      <c r="O127" s="9">
        <v>0</v>
      </c>
      <c r="P127" s="72">
        <v>0</v>
      </c>
      <c r="Q127" s="50">
        <v>0</v>
      </c>
      <c r="R127" s="72">
        <v>0</v>
      </c>
      <c r="S127" s="13">
        <v>0</v>
      </c>
      <c r="T127" s="12">
        <f>C127+D127</f>
        <v>452</v>
      </c>
      <c r="U127" s="12">
        <f>'L02'!C796</f>
        <v>452</v>
      </c>
      <c r="V127" s="12">
        <f>T127-U127</f>
        <v>0</v>
      </c>
      <c r="W127" s="9">
        <v>0</v>
      </c>
    </row>
    <row r="128" ht="17.1" customHeight="1" spans="1:23">
      <c r="A128" s="27">
        <v>21104</v>
      </c>
      <c r="B128" s="6" t="s">
        <v>1448</v>
      </c>
      <c r="C128" s="13">
        <v>0</v>
      </c>
      <c r="D128" s="12">
        <f>SUM(E128:S128)</f>
        <v>68</v>
      </c>
      <c r="E128" s="13">
        <v>0</v>
      </c>
      <c r="F128" s="72">
        <v>22</v>
      </c>
      <c r="G128" s="72">
        <v>46</v>
      </c>
      <c r="H128" s="50">
        <v>0</v>
      </c>
      <c r="I128" s="50">
        <v>0</v>
      </c>
      <c r="J128" s="72">
        <v>0</v>
      </c>
      <c r="K128" s="72">
        <v>0</v>
      </c>
      <c r="L128" s="50">
        <v>0</v>
      </c>
      <c r="M128" s="13">
        <v>0</v>
      </c>
      <c r="N128" s="13">
        <v>0</v>
      </c>
      <c r="O128" s="9">
        <v>0</v>
      </c>
      <c r="P128" s="72">
        <v>0</v>
      </c>
      <c r="Q128" s="50">
        <v>0</v>
      </c>
      <c r="R128" s="72">
        <v>0</v>
      </c>
      <c r="S128" s="13">
        <v>0</v>
      </c>
      <c r="T128" s="12">
        <f>C128+D128</f>
        <v>68</v>
      </c>
      <c r="U128" s="12">
        <f>'L02'!C798</f>
        <v>68</v>
      </c>
      <c r="V128" s="12">
        <f>T128-U128</f>
        <v>0</v>
      </c>
      <c r="W128" s="9">
        <v>0</v>
      </c>
    </row>
    <row r="129" ht="17.1" customHeight="1" spans="1:23">
      <c r="A129" s="27">
        <v>21105</v>
      </c>
      <c r="B129" s="6" t="s">
        <v>1454</v>
      </c>
      <c r="C129" s="13">
        <v>0</v>
      </c>
      <c r="D129" s="12">
        <f>SUM(E129:S129)</f>
        <v>0</v>
      </c>
      <c r="E129" s="13">
        <v>0</v>
      </c>
      <c r="F129" s="72">
        <v>0</v>
      </c>
      <c r="G129" s="72">
        <v>0</v>
      </c>
      <c r="H129" s="50">
        <v>0</v>
      </c>
      <c r="I129" s="50">
        <v>0</v>
      </c>
      <c r="J129" s="72">
        <v>0</v>
      </c>
      <c r="K129" s="72">
        <v>0</v>
      </c>
      <c r="L129" s="50">
        <v>0</v>
      </c>
      <c r="M129" s="13">
        <v>0</v>
      </c>
      <c r="N129" s="13">
        <v>0</v>
      </c>
      <c r="O129" s="9">
        <v>0</v>
      </c>
      <c r="P129" s="72">
        <v>0</v>
      </c>
      <c r="Q129" s="50">
        <v>0</v>
      </c>
      <c r="R129" s="72">
        <v>0</v>
      </c>
      <c r="S129" s="13">
        <v>0</v>
      </c>
      <c r="T129" s="12">
        <f>C129+D129</f>
        <v>0</v>
      </c>
      <c r="U129" s="12">
        <f>'L02'!C804</f>
        <v>0</v>
      </c>
      <c r="V129" s="12">
        <f>T129-U129</f>
        <v>0</v>
      </c>
      <c r="W129" s="9">
        <v>0</v>
      </c>
    </row>
    <row r="130" ht="17.1" customHeight="1" spans="1:23">
      <c r="A130" s="27">
        <v>21106</v>
      </c>
      <c r="B130" s="6" t="s">
        <v>1460</v>
      </c>
      <c r="C130" s="13">
        <v>0</v>
      </c>
      <c r="D130" s="12">
        <f>SUM(E130:S130)</f>
        <v>4</v>
      </c>
      <c r="E130" s="13">
        <v>0</v>
      </c>
      <c r="F130" s="72">
        <v>0</v>
      </c>
      <c r="G130" s="72">
        <v>5</v>
      </c>
      <c r="H130" s="50">
        <v>0</v>
      </c>
      <c r="I130" s="50">
        <v>0</v>
      </c>
      <c r="J130" s="72">
        <v>0</v>
      </c>
      <c r="K130" s="72">
        <v>0</v>
      </c>
      <c r="L130" s="50">
        <v>0</v>
      </c>
      <c r="M130" s="13">
        <v>0</v>
      </c>
      <c r="N130" s="13">
        <v>-1</v>
      </c>
      <c r="O130" s="9">
        <v>0</v>
      </c>
      <c r="P130" s="72">
        <v>0</v>
      </c>
      <c r="Q130" s="50">
        <v>0</v>
      </c>
      <c r="R130" s="72">
        <v>0</v>
      </c>
      <c r="S130" s="13">
        <v>0</v>
      </c>
      <c r="T130" s="12">
        <f>C130+D130</f>
        <v>4</v>
      </c>
      <c r="U130" s="12">
        <f>'L02'!C810</f>
        <v>4</v>
      </c>
      <c r="V130" s="12">
        <f>T130-U130</f>
        <v>0</v>
      </c>
      <c r="W130" s="9">
        <v>0</v>
      </c>
    </row>
    <row r="131" ht="17.1" customHeight="1" spans="1:23">
      <c r="A131" s="27">
        <v>21107</v>
      </c>
      <c r="B131" s="6" t="s">
        <v>1466</v>
      </c>
      <c r="C131" s="13">
        <v>0</v>
      </c>
      <c r="D131" s="12">
        <f>SUM(E131:S131)</f>
        <v>0</v>
      </c>
      <c r="E131" s="13">
        <v>0</v>
      </c>
      <c r="F131" s="72">
        <v>0</v>
      </c>
      <c r="G131" s="72">
        <v>0</v>
      </c>
      <c r="H131" s="50">
        <v>0</v>
      </c>
      <c r="I131" s="50">
        <v>0</v>
      </c>
      <c r="J131" s="72">
        <v>0</v>
      </c>
      <c r="K131" s="72">
        <v>0</v>
      </c>
      <c r="L131" s="50">
        <v>0</v>
      </c>
      <c r="M131" s="13">
        <v>0</v>
      </c>
      <c r="N131" s="13">
        <v>0</v>
      </c>
      <c r="O131" s="9">
        <v>0</v>
      </c>
      <c r="P131" s="72">
        <v>0</v>
      </c>
      <c r="Q131" s="50">
        <v>0</v>
      </c>
      <c r="R131" s="72">
        <v>0</v>
      </c>
      <c r="S131" s="13">
        <v>0</v>
      </c>
      <c r="T131" s="12">
        <f>C131+D131</f>
        <v>0</v>
      </c>
      <c r="U131" s="12">
        <f>'L02'!C816</f>
        <v>0</v>
      </c>
      <c r="V131" s="12">
        <f>T131-U131</f>
        <v>0</v>
      </c>
      <c r="W131" s="9">
        <v>0</v>
      </c>
    </row>
    <row r="132" ht="17.1" customHeight="1" spans="1:23">
      <c r="A132" s="27">
        <v>21108</v>
      </c>
      <c r="B132" s="6" t="s">
        <v>1469</v>
      </c>
      <c r="C132" s="13">
        <v>0</v>
      </c>
      <c r="D132" s="12">
        <f>SUM(E132:S132)</f>
        <v>0</v>
      </c>
      <c r="E132" s="13">
        <v>0</v>
      </c>
      <c r="F132" s="72">
        <v>0</v>
      </c>
      <c r="G132" s="72">
        <v>0</v>
      </c>
      <c r="H132" s="50">
        <v>0</v>
      </c>
      <c r="I132" s="50">
        <v>0</v>
      </c>
      <c r="J132" s="72">
        <v>0</v>
      </c>
      <c r="K132" s="72">
        <v>0</v>
      </c>
      <c r="L132" s="50">
        <v>0</v>
      </c>
      <c r="M132" s="13">
        <v>0</v>
      </c>
      <c r="N132" s="13">
        <v>0</v>
      </c>
      <c r="O132" s="9">
        <v>0</v>
      </c>
      <c r="P132" s="72">
        <v>0</v>
      </c>
      <c r="Q132" s="50">
        <v>0</v>
      </c>
      <c r="R132" s="72">
        <v>0</v>
      </c>
      <c r="S132" s="13">
        <v>0</v>
      </c>
      <c r="T132" s="12">
        <f>C132+D132</f>
        <v>0</v>
      </c>
      <c r="U132" s="12">
        <f>'L02'!C819</f>
        <v>0</v>
      </c>
      <c r="V132" s="12">
        <f>T132-U132</f>
        <v>0</v>
      </c>
      <c r="W132" s="9">
        <v>0</v>
      </c>
    </row>
    <row r="133" ht="17.1" customHeight="1" spans="1:23">
      <c r="A133" s="27">
        <v>21109</v>
      </c>
      <c r="B133" s="6" t="s">
        <v>2128</v>
      </c>
      <c r="C133" s="13">
        <v>0</v>
      </c>
      <c r="D133" s="12">
        <f>SUM(E133:S133)</f>
        <v>0</v>
      </c>
      <c r="E133" s="13">
        <v>0</v>
      </c>
      <c r="F133" s="72">
        <v>0</v>
      </c>
      <c r="G133" s="72">
        <v>0</v>
      </c>
      <c r="H133" s="50">
        <v>0</v>
      </c>
      <c r="I133" s="50">
        <v>0</v>
      </c>
      <c r="J133" s="72">
        <v>0</v>
      </c>
      <c r="K133" s="72">
        <v>0</v>
      </c>
      <c r="L133" s="50">
        <v>0</v>
      </c>
      <c r="M133" s="13">
        <v>0</v>
      </c>
      <c r="N133" s="13">
        <v>0</v>
      </c>
      <c r="O133" s="9">
        <v>0</v>
      </c>
      <c r="P133" s="72">
        <v>0</v>
      </c>
      <c r="Q133" s="50">
        <v>0</v>
      </c>
      <c r="R133" s="72">
        <v>0</v>
      </c>
      <c r="S133" s="13">
        <v>0</v>
      </c>
      <c r="T133" s="12">
        <f>C133+D133</f>
        <v>0</v>
      </c>
      <c r="U133" s="12">
        <f>'L02'!C822</f>
        <v>0</v>
      </c>
      <c r="V133" s="12">
        <f>T133-U133</f>
        <v>0</v>
      </c>
      <c r="W133" s="9">
        <v>0</v>
      </c>
    </row>
    <row r="134" ht="17.1" customHeight="1" spans="1:23">
      <c r="A134" s="27">
        <v>21110</v>
      </c>
      <c r="B134" s="6" t="s">
        <v>2129</v>
      </c>
      <c r="C134" s="13">
        <v>0</v>
      </c>
      <c r="D134" s="12">
        <f>SUM(E134:S134)</f>
        <v>0</v>
      </c>
      <c r="E134" s="13">
        <v>0</v>
      </c>
      <c r="F134" s="72">
        <v>0</v>
      </c>
      <c r="G134" s="72">
        <v>0</v>
      </c>
      <c r="H134" s="50">
        <v>0</v>
      </c>
      <c r="I134" s="50">
        <v>0</v>
      </c>
      <c r="J134" s="72">
        <v>0</v>
      </c>
      <c r="K134" s="72">
        <v>0</v>
      </c>
      <c r="L134" s="50">
        <v>0</v>
      </c>
      <c r="M134" s="13">
        <v>0</v>
      </c>
      <c r="N134" s="13">
        <v>0</v>
      </c>
      <c r="O134" s="9">
        <v>0</v>
      </c>
      <c r="P134" s="72">
        <v>0</v>
      </c>
      <c r="Q134" s="50">
        <v>0</v>
      </c>
      <c r="R134" s="72">
        <v>0</v>
      </c>
      <c r="S134" s="13">
        <v>0</v>
      </c>
      <c r="T134" s="12">
        <f>C134+D134</f>
        <v>0</v>
      </c>
      <c r="U134" s="12">
        <f>'L02'!C824</f>
        <v>0</v>
      </c>
      <c r="V134" s="12">
        <f>T134-U134</f>
        <v>0</v>
      </c>
      <c r="W134" s="9">
        <v>0</v>
      </c>
    </row>
    <row r="135" ht="17.1" customHeight="1" spans="1:23">
      <c r="A135" s="27">
        <v>21111</v>
      </c>
      <c r="B135" s="6" t="s">
        <v>1476</v>
      </c>
      <c r="C135" s="13">
        <v>55</v>
      </c>
      <c r="D135" s="12">
        <f>SUM(E135:S135)</f>
        <v>-32</v>
      </c>
      <c r="E135" s="13">
        <v>0</v>
      </c>
      <c r="F135" s="72">
        <v>0</v>
      </c>
      <c r="G135" s="72">
        <v>0</v>
      </c>
      <c r="H135" s="50">
        <v>0</v>
      </c>
      <c r="I135" s="50">
        <v>0</v>
      </c>
      <c r="J135" s="72">
        <v>0</v>
      </c>
      <c r="K135" s="72">
        <v>0</v>
      </c>
      <c r="L135" s="50">
        <v>0</v>
      </c>
      <c r="M135" s="13">
        <v>0</v>
      </c>
      <c r="N135" s="13">
        <v>-32</v>
      </c>
      <c r="O135" s="9">
        <v>0</v>
      </c>
      <c r="P135" s="72">
        <v>0</v>
      </c>
      <c r="Q135" s="50">
        <v>0</v>
      </c>
      <c r="R135" s="72">
        <v>0</v>
      </c>
      <c r="S135" s="13">
        <v>0</v>
      </c>
      <c r="T135" s="12">
        <f>C135+D135</f>
        <v>23</v>
      </c>
      <c r="U135" s="12">
        <f>'L02'!C826</f>
        <v>23</v>
      </c>
      <c r="V135" s="12">
        <f>T135-U135</f>
        <v>0</v>
      </c>
      <c r="W135" s="9">
        <v>0</v>
      </c>
    </row>
    <row r="136" ht="17.1" customHeight="1" spans="1:23">
      <c r="A136" s="27">
        <v>21112</v>
      </c>
      <c r="B136" s="6" t="s">
        <v>2130</v>
      </c>
      <c r="C136" s="13">
        <v>0</v>
      </c>
      <c r="D136" s="12">
        <f>SUM(E136:S136)</f>
        <v>0</v>
      </c>
      <c r="E136" s="13">
        <v>0</v>
      </c>
      <c r="F136" s="72">
        <v>0</v>
      </c>
      <c r="G136" s="72">
        <v>0</v>
      </c>
      <c r="H136" s="50">
        <v>0</v>
      </c>
      <c r="I136" s="50">
        <v>0</v>
      </c>
      <c r="J136" s="72">
        <v>0</v>
      </c>
      <c r="K136" s="72">
        <v>0</v>
      </c>
      <c r="L136" s="50">
        <v>0</v>
      </c>
      <c r="M136" s="13">
        <v>0</v>
      </c>
      <c r="N136" s="13">
        <v>0</v>
      </c>
      <c r="O136" s="9">
        <v>0</v>
      </c>
      <c r="P136" s="72">
        <v>0</v>
      </c>
      <c r="Q136" s="50">
        <v>0</v>
      </c>
      <c r="R136" s="72">
        <v>0</v>
      </c>
      <c r="S136" s="13">
        <v>0</v>
      </c>
      <c r="T136" s="12">
        <f>C136+D136</f>
        <v>0</v>
      </c>
      <c r="U136" s="12">
        <f>'L02'!C832</f>
        <v>0</v>
      </c>
      <c r="V136" s="12">
        <f>T136-U136</f>
        <v>0</v>
      </c>
      <c r="W136" s="9">
        <v>0</v>
      </c>
    </row>
    <row r="137" ht="17.1" customHeight="1" spans="1:23">
      <c r="A137" s="27">
        <v>21113</v>
      </c>
      <c r="B137" s="6" t="s">
        <v>2131</v>
      </c>
      <c r="C137" s="13">
        <v>0</v>
      </c>
      <c r="D137" s="12">
        <f>SUM(E137:S137)</f>
        <v>0</v>
      </c>
      <c r="E137" s="13">
        <v>0</v>
      </c>
      <c r="F137" s="72">
        <v>0</v>
      </c>
      <c r="G137" s="72">
        <v>0</v>
      </c>
      <c r="H137" s="50">
        <v>0</v>
      </c>
      <c r="I137" s="50">
        <v>0</v>
      </c>
      <c r="J137" s="72">
        <v>0</v>
      </c>
      <c r="K137" s="72">
        <v>0</v>
      </c>
      <c r="L137" s="50">
        <v>0</v>
      </c>
      <c r="M137" s="13">
        <v>0</v>
      </c>
      <c r="N137" s="13">
        <v>0</v>
      </c>
      <c r="O137" s="9">
        <v>0</v>
      </c>
      <c r="P137" s="72">
        <v>0</v>
      </c>
      <c r="Q137" s="50">
        <v>0</v>
      </c>
      <c r="R137" s="72">
        <v>0</v>
      </c>
      <c r="S137" s="13">
        <v>0</v>
      </c>
      <c r="T137" s="12">
        <f>C137+D137</f>
        <v>0</v>
      </c>
      <c r="U137" s="12">
        <f>'L02'!C834</f>
        <v>0</v>
      </c>
      <c r="V137" s="12">
        <f>T137-U137</f>
        <v>0</v>
      </c>
      <c r="W137" s="9">
        <v>0</v>
      </c>
    </row>
    <row r="138" ht="17.1" customHeight="1" spans="1:23">
      <c r="A138" s="27">
        <v>21114</v>
      </c>
      <c r="B138" s="6" t="s">
        <v>1486</v>
      </c>
      <c r="C138" s="13">
        <v>0</v>
      </c>
      <c r="D138" s="12">
        <f>SUM(E138:S138)</f>
        <v>0</v>
      </c>
      <c r="E138" s="13">
        <v>0</v>
      </c>
      <c r="F138" s="72">
        <v>0</v>
      </c>
      <c r="G138" s="72">
        <v>0</v>
      </c>
      <c r="H138" s="50">
        <v>0</v>
      </c>
      <c r="I138" s="50">
        <v>0</v>
      </c>
      <c r="J138" s="72">
        <v>0</v>
      </c>
      <c r="K138" s="72">
        <v>0</v>
      </c>
      <c r="L138" s="50">
        <v>0</v>
      </c>
      <c r="M138" s="13">
        <v>0</v>
      </c>
      <c r="N138" s="13">
        <v>0</v>
      </c>
      <c r="O138" s="9">
        <v>0</v>
      </c>
      <c r="P138" s="72">
        <v>0</v>
      </c>
      <c r="Q138" s="50">
        <v>0</v>
      </c>
      <c r="R138" s="72">
        <v>0</v>
      </c>
      <c r="S138" s="13">
        <v>0</v>
      </c>
      <c r="T138" s="12">
        <f>C138+D138</f>
        <v>0</v>
      </c>
      <c r="U138" s="12">
        <f>'L02'!C836</f>
        <v>0</v>
      </c>
      <c r="V138" s="12">
        <f>T138-U138</f>
        <v>0</v>
      </c>
      <c r="W138" s="9">
        <v>0</v>
      </c>
    </row>
    <row r="139" ht="17.1" customHeight="1" spans="1:23">
      <c r="A139" s="27">
        <v>21199</v>
      </c>
      <c r="B139" s="6" t="s">
        <v>2132</v>
      </c>
      <c r="C139" s="13">
        <v>0</v>
      </c>
      <c r="D139" s="12">
        <f>SUM(E139:S139)</f>
        <v>0</v>
      </c>
      <c r="E139" s="13">
        <v>0</v>
      </c>
      <c r="F139" s="72">
        <v>0</v>
      </c>
      <c r="G139" s="72">
        <v>0</v>
      </c>
      <c r="H139" s="50">
        <v>0</v>
      </c>
      <c r="I139" s="50">
        <v>0</v>
      </c>
      <c r="J139" s="72">
        <v>0</v>
      </c>
      <c r="K139" s="72">
        <v>0</v>
      </c>
      <c r="L139" s="50">
        <v>0</v>
      </c>
      <c r="M139" s="13">
        <v>0</v>
      </c>
      <c r="N139" s="13">
        <v>0</v>
      </c>
      <c r="O139" s="9">
        <v>0</v>
      </c>
      <c r="P139" s="72">
        <v>0</v>
      </c>
      <c r="Q139" s="50">
        <v>0</v>
      </c>
      <c r="R139" s="72">
        <v>0</v>
      </c>
      <c r="S139" s="13">
        <v>0</v>
      </c>
      <c r="T139" s="12">
        <f>C139+D139</f>
        <v>0</v>
      </c>
      <c r="U139" s="12">
        <f>'L02'!C851</f>
        <v>0</v>
      </c>
      <c r="V139" s="12">
        <f>T139-U139</f>
        <v>0</v>
      </c>
      <c r="W139" s="9">
        <v>0</v>
      </c>
    </row>
    <row r="140" ht="17.1" customHeight="1" spans="1:23">
      <c r="A140" s="27">
        <v>212</v>
      </c>
      <c r="B140" s="49" t="s">
        <v>1498</v>
      </c>
      <c r="C140" s="12">
        <f t="shared" ref="C140:W140" si="41">SUM(C141:C146)</f>
        <v>6795</v>
      </c>
      <c r="D140" s="12">
        <f>SUM(D141:D146)</f>
        <v>3741</v>
      </c>
      <c r="E140" s="12">
        <f>SUM(E141:E146)</f>
        <v>0</v>
      </c>
      <c r="F140" s="48">
        <f>SUM(F141:F146)</f>
        <v>1185</v>
      </c>
      <c r="G140" s="48">
        <f>SUM(G141:G146)</f>
        <v>872</v>
      </c>
      <c r="H140" s="48">
        <f>SUM(H141:H146)</f>
        <v>0</v>
      </c>
      <c r="I140" s="48">
        <f>SUM(I141:I146)</f>
        <v>2278</v>
      </c>
      <c r="J140" s="48">
        <f>SUM(J141:J146)</f>
        <v>0</v>
      </c>
      <c r="K140" s="48">
        <f>SUM(K141:K146)</f>
        <v>0</v>
      </c>
      <c r="L140" s="48">
        <f>SUM(L141:L146)</f>
        <v>0</v>
      </c>
      <c r="M140" s="12">
        <f>SUM(M141:M146)</f>
        <v>-594</v>
      </c>
      <c r="N140" s="12">
        <f>SUM(N141:N146)</f>
        <v>0</v>
      </c>
      <c r="O140" s="12">
        <f>SUM(O141:O146)</f>
        <v>0</v>
      </c>
      <c r="P140" s="48">
        <f>SUM(P141:P146)</f>
        <v>0</v>
      </c>
      <c r="Q140" s="48">
        <f>SUM(Q141:Q146)</f>
        <v>0</v>
      </c>
      <c r="R140" s="48">
        <f>SUM(R141:R146)</f>
        <v>0</v>
      </c>
      <c r="S140" s="12">
        <f>SUM(S141:S146)</f>
        <v>0</v>
      </c>
      <c r="T140" s="12">
        <f>SUM(T141:T146)</f>
        <v>10536</v>
      </c>
      <c r="U140" s="12">
        <f>SUM(U141:U146)</f>
        <v>10536</v>
      </c>
      <c r="V140" s="12">
        <f>SUM(V141:V146)</f>
        <v>0</v>
      </c>
      <c r="W140" s="12">
        <f>SUM(W141:W146)</f>
        <v>0</v>
      </c>
    </row>
    <row r="141" ht="17.1" customHeight="1" spans="1:23">
      <c r="A141" s="27">
        <v>21201</v>
      </c>
      <c r="B141" s="6" t="s">
        <v>1499</v>
      </c>
      <c r="C141" s="13">
        <v>2183</v>
      </c>
      <c r="D141" s="12">
        <f t="shared" ref="D141:D146" si="42">SUM(E141:S141)</f>
        <v>-1704</v>
      </c>
      <c r="E141" s="13">
        <v>0</v>
      </c>
      <c r="F141" s="72">
        <v>0</v>
      </c>
      <c r="G141" s="72">
        <v>0</v>
      </c>
      <c r="H141" s="50">
        <v>0</v>
      </c>
      <c r="I141" s="50">
        <v>0</v>
      </c>
      <c r="J141" s="72">
        <v>0</v>
      </c>
      <c r="K141" s="72">
        <v>0</v>
      </c>
      <c r="L141" s="50">
        <v>0</v>
      </c>
      <c r="M141" s="13">
        <v>-1704</v>
      </c>
      <c r="N141" s="13">
        <v>0</v>
      </c>
      <c r="O141" s="9">
        <v>0</v>
      </c>
      <c r="P141" s="72">
        <v>0</v>
      </c>
      <c r="Q141" s="50">
        <v>0</v>
      </c>
      <c r="R141" s="72">
        <v>0</v>
      </c>
      <c r="S141" s="13">
        <v>0</v>
      </c>
      <c r="T141" s="12">
        <f t="shared" ref="T141:T146" si="43">C141+D141</f>
        <v>479</v>
      </c>
      <c r="U141" s="12">
        <f>'L02'!C854</f>
        <v>479</v>
      </c>
      <c r="V141" s="12">
        <f t="shared" ref="V141:V146" si="44">T141-U141</f>
        <v>0</v>
      </c>
      <c r="W141" s="9">
        <v>0</v>
      </c>
    </row>
    <row r="142" ht="17.1" customHeight="1" spans="1:23">
      <c r="A142" s="27">
        <v>21202</v>
      </c>
      <c r="B142" s="6" t="s">
        <v>2133</v>
      </c>
      <c r="C142" s="13">
        <v>5</v>
      </c>
      <c r="D142" s="12">
        <f>SUM(E142:S142)</f>
        <v>269</v>
      </c>
      <c r="E142" s="13">
        <v>0</v>
      </c>
      <c r="F142" s="72">
        <v>711</v>
      </c>
      <c r="G142" s="72">
        <v>0</v>
      </c>
      <c r="H142" s="50">
        <v>0</v>
      </c>
      <c r="I142" s="50">
        <v>0</v>
      </c>
      <c r="J142" s="72">
        <v>0</v>
      </c>
      <c r="K142" s="72">
        <v>0</v>
      </c>
      <c r="L142" s="50">
        <v>0</v>
      </c>
      <c r="M142" s="13">
        <v>-442</v>
      </c>
      <c r="N142" s="13">
        <v>0</v>
      </c>
      <c r="O142" s="9">
        <v>0</v>
      </c>
      <c r="P142" s="72">
        <v>0</v>
      </c>
      <c r="Q142" s="50">
        <v>0</v>
      </c>
      <c r="R142" s="72">
        <v>0</v>
      </c>
      <c r="S142" s="13">
        <v>0</v>
      </c>
      <c r="T142" s="12">
        <f>C142+D142</f>
        <v>274</v>
      </c>
      <c r="U142" s="12">
        <f>'L02'!C866</f>
        <v>274</v>
      </c>
      <c r="V142" s="12">
        <f>T142-U142</f>
        <v>0</v>
      </c>
      <c r="W142" s="9">
        <v>0</v>
      </c>
    </row>
    <row r="143" ht="17.1" customHeight="1" spans="1:23">
      <c r="A143" s="27">
        <v>21203</v>
      </c>
      <c r="B143" s="6" t="s">
        <v>1510</v>
      </c>
      <c r="C143" s="13">
        <v>2562</v>
      </c>
      <c r="D143" s="12">
        <f>SUM(E143:S143)</f>
        <v>3342</v>
      </c>
      <c r="E143" s="13">
        <v>0</v>
      </c>
      <c r="F143" s="72">
        <v>0</v>
      </c>
      <c r="G143" s="72">
        <v>872</v>
      </c>
      <c r="H143" s="50">
        <v>0</v>
      </c>
      <c r="I143" s="50">
        <v>2278</v>
      </c>
      <c r="J143" s="72">
        <v>0</v>
      </c>
      <c r="K143" s="72">
        <v>0</v>
      </c>
      <c r="L143" s="50">
        <v>0</v>
      </c>
      <c r="M143" s="13">
        <v>192</v>
      </c>
      <c r="N143" s="13">
        <v>0</v>
      </c>
      <c r="O143" s="9">
        <v>0</v>
      </c>
      <c r="P143" s="72">
        <v>0</v>
      </c>
      <c r="Q143" s="50">
        <v>0</v>
      </c>
      <c r="R143" s="72">
        <v>0</v>
      </c>
      <c r="S143" s="13">
        <v>0</v>
      </c>
      <c r="T143" s="12">
        <f>C143+D143</f>
        <v>5904</v>
      </c>
      <c r="U143" s="12">
        <f>'L02'!C868</f>
        <v>5904</v>
      </c>
      <c r="V143" s="12">
        <f>T143-U143</f>
        <v>0</v>
      </c>
      <c r="W143" s="9">
        <v>0</v>
      </c>
    </row>
    <row r="144" ht="17.1" customHeight="1" spans="1:23">
      <c r="A144" s="27">
        <v>21205</v>
      </c>
      <c r="B144" s="6" t="s">
        <v>2134</v>
      </c>
      <c r="C144" s="13">
        <v>2017</v>
      </c>
      <c r="D144" s="12">
        <f>SUM(E144:S144)</f>
        <v>1825</v>
      </c>
      <c r="E144" s="13">
        <v>0</v>
      </c>
      <c r="F144" s="72">
        <v>465</v>
      </c>
      <c r="G144" s="72">
        <v>0</v>
      </c>
      <c r="H144" s="50">
        <v>0</v>
      </c>
      <c r="I144" s="50">
        <v>0</v>
      </c>
      <c r="J144" s="72">
        <v>0</v>
      </c>
      <c r="K144" s="72">
        <v>0</v>
      </c>
      <c r="L144" s="50">
        <v>0</v>
      </c>
      <c r="M144" s="13">
        <v>1360</v>
      </c>
      <c r="N144" s="13">
        <v>0</v>
      </c>
      <c r="O144" s="9">
        <v>0</v>
      </c>
      <c r="P144" s="72">
        <v>0</v>
      </c>
      <c r="Q144" s="50">
        <v>0</v>
      </c>
      <c r="R144" s="72">
        <v>0</v>
      </c>
      <c r="S144" s="13">
        <v>0</v>
      </c>
      <c r="T144" s="12">
        <f>C144+D144</f>
        <v>3842</v>
      </c>
      <c r="U144" s="12">
        <f>'L02'!C871</f>
        <v>3842</v>
      </c>
      <c r="V144" s="12">
        <f>T144-U144</f>
        <v>0</v>
      </c>
      <c r="W144" s="9">
        <v>0</v>
      </c>
    </row>
    <row r="145" ht="17.1" customHeight="1" spans="1:23">
      <c r="A145" s="27">
        <v>21206</v>
      </c>
      <c r="B145" s="6" t="s">
        <v>2135</v>
      </c>
      <c r="C145" s="13">
        <v>28</v>
      </c>
      <c r="D145" s="12">
        <f>SUM(E145:S145)</f>
        <v>9</v>
      </c>
      <c r="E145" s="13">
        <v>0</v>
      </c>
      <c r="F145" s="72">
        <v>9</v>
      </c>
      <c r="G145" s="72">
        <v>0</v>
      </c>
      <c r="H145" s="50">
        <v>0</v>
      </c>
      <c r="I145" s="50">
        <v>0</v>
      </c>
      <c r="J145" s="72">
        <v>0</v>
      </c>
      <c r="K145" s="72">
        <v>0</v>
      </c>
      <c r="L145" s="50">
        <v>0</v>
      </c>
      <c r="M145" s="13">
        <v>0</v>
      </c>
      <c r="N145" s="13">
        <v>0</v>
      </c>
      <c r="O145" s="9">
        <v>0</v>
      </c>
      <c r="P145" s="72">
        <v>0</v>
      </c>
      <c r="Q145" s="50">
        <v>0</v>
      </c>
      <c r="R145" s="72">
        <v>0</v>
      </c>
      <c r="S145" s="13">
        <v>0</v>
      </c>
      <c r="T145" s="12">
        <f>C145+D145</f>
        <v>37</v>
      </c>
      <c r="U145" s="12">
        <f>'L02'!C873</f>
        <v>37</v>
      </c>
      <c r="V145" s="12">
        <f>T145-U145</f>
        <v>0</v>
      </c>
      <c r="W145" s="9">
        <v>0</v>
      </c>
    </row>
    <row r="146" ht="17.1" customHeight="1" spans="1:23">
      <c r="A146" s="27">
        <v>21299</v>
      </c>
      <c r="B146" s="6" t="s">
        <v>2136</v>
      </c>
      <c r="C146" s="13">
        <v>0</v>
      </c>
      <c r="D146" s="12">
        <f>SUM(E146:S146)</f>
        <v>0</v>
      </c>
      <c r="E146" s="13">
        <v>0</v>
      </c>
      <c r="F146" s="72">
        <v>0</v>
      </c>
      <c r="G146" s="72">
        <v>0</v>
      </c>
      <c r="H146" s="50">
        <v>0</v>
      </c>
      <c r="I146" s="50">
        <v>0</v>
      </c>
      <c r="J146" s="72">
        <v>0</v>
      </c>
      <c r="K146" s="72">
        <v>0</v>
      </c>
      <c r="L146" s="50">
        <v>0</v>
      </c>
      <c r="M146" s="13">
        <v>0</v>
      </c>
      <c r="N146" s="13">
        <v>0</v>
      </c>
      <c r="O146" s="9">
        <v>0</v>
      </c>
      <c r="P146" s="72">
        <v>0</v>
      </c>
      <c r="Q146" s="50">
        <v>0</v>
      </c>
      <c r="R146" s="72">
        <v>0</v>
      </c>
      <c r="S146" s="13">
        <v>0</v>
      </c>
      <c r="T146" s="12">
        <f>C146+D146</f>
        <v>0</v>
      </c>
      <c r="U146" s="12">
        <f>'L02'!C875</f>
        <v>0</v>
      </c>
      <c r="V146" s="12">
        <f>T146-U146</f>
        <v>0</v>
      </c>
      <c r="W146" s="9">
        <v>0</v>
      </c>
    </row>
    <row r="147" ht="17.1" customHeight="1" spans="1:23">
      <c r="A147" s="27">
        <v>213</v>
      </c>
      <c r="B147" s="49" t="s">
        <v>1519</v>
      </c>
      <c r="C147" s="12">
        <f t="shared" ref="C147:W147" si="45">SUM(C148:C150,C152:C158)</f>
        <v>5189</v>
      </c>
      <c r="D147" s="12">
        <f>SUM(D148:D150,D152:D158)</f>
        <v>7688</v>
      </c>
      <c r="E147" s="12">
        <f>SUM(E148:E150,E152:E158)</f>
        <v>0</v>
      </c>
      <c r="F147" s="48">
        <f>SUM(F148:F150,F152:F158)</f>
        <v>2469</v>
      </c>
      <c r="G147" s="48">
        <f>SUM(G148:G150,G152:G158)</f>
        <v>7422</v>
      </c>
      <c r="H147" s="48">
        <f>SUM(H148:H150,H152:H158)</f>
        <v>0</v>
      </c>
      <c r="I147" s="48">
        <f>SUM(I148:I150,I152:I158)</f>
        <v>0</v>
      </c>
      <c r="J147" s="48">
        <f>SUM(J148:J150,J152:J158)</f>
        <v>0</v>
      </c>
      <c r="K147" s="48">
        <f>SUM(K148:K150,K152:K158)</f>
        <v>0</v>
      </c>
      <c r="L147" s="48">
        <f>SUM(L148:L150,L152:L158)</f>
        <v>0</v>
      </c>
      <c r="M147" s="12">
        <f>SUM(M148:M150,M152:M158)</f>
        <v>0</v>
      </c>
      <c r="N147" s="12">
        <f>SUM(N148:N150,N152:N158)</f>
        <v>-2203</v>
      </c>
      <c r="O147" s="12">
        <f>SUM(O148:O150,O152:O158)</f>
        <v>0</v>
      </c>
      <c r="P147" s="48">
        <f>SUM(P148:P150,P152:P158)</f>
        <v>0</v>
      </c>
      <c r="Q147" s="48">
        <f>SUM(Q148:Q150,Q152:Q158)</f>
        <v>0</v>
      </c>
      <c r="R147" s="48">
        <f>SUM(R148:R150,R152:R158)</f>
        <v>0</v>
      </c>
      <c r="S147" s="12">
        <f>SUM(S148:S150,S152:S158)</f>
        <v>0</v>
      </c>
      <c r="T147" s="12">
        <f>SUM(T148:T150,T152:T158)</f>
        <v>12877</v>
      </c>
      <c r="U147" s="12">
        <f>SUM(U148:U150,U152:U158)</f>
        <v>12877</v>
      </c>
      <c r="V147" s="12">
        <f>SUM(V148:V150,V152:V158)</f>
        <v>0</v>
      </c>
      <c r="W147" s="12">
        <f>SUM(W148:W150,W152:W158)</f>
        <v>0</v>
      </c>
    </row>
    <row r="148" ht="17.1" customHeight="1" spans="1:23">
      <c r="A148" s="27">
        <v>21301</v>
      </c>
      <c r="B148" s="6" t="s">
        <v>1520</v>
      </c>
      <c r="C148" s="13">
        <v>4190</v>
      </c>
      <c r="D148" s="12">
        <f t="shared" ref="D148:D158" si="46">SUM(E148:S148)</f>
        <v>3354</v>
      </c>
      <c r="E148" s="13">
        <v>0</v>
      </c>
      <c r="F148" s="72">
        <v>0</v>
      </c>
      <c r="G148" s="72">
        <v>5242</v>
      </c>
      <c r="H148" s="50">
        <v>0</v>
      </c>
      <c r="I148" s="50">
        <v>0</v>
      </c>
      <c r="J148" s="72">
        <v>0</v>
      </c>
      <c r="K148" s="72">
        <v>0</v>
      </c>
      <c r="L148" s="50">
        <v>0</v>
      </c>
      <c r="M148" s="13">
        <v>0</v>
      </c>
      <c r="N148" s="13">
        <v>-1888</v>
      </c>
      <c r="O148" s="9">
        <v>0</v>
      </c>
      <c r="P148" s="72">
        <v>0</v>
      </c>
      <c r="Q148" s="50">
        <v>0</v>
      </c>
      <c r="R148" s="72">
        <v>0</v>
      </c>
      <c r="S148" s="13">
        <v>0</v>
      </c>
      <c r="T148" s="12">
        <f t="shared" ref="T148:T158" si="47">C148+D148</f>
        <v>7544</v>
      </c>
      <c r="U148" s="12">
        <f>'L02'!C878</f>
        <v>7544</v>
      </c>
      <c r="V148" s="12">
        <f t="shared" ref="V148:V158" si="48">T148-U148</f>
        <v>0</v>
      </c>
      <c r="W148" s="9">
        <v>0</v>
      </c>
    </row>
    <row r="149" ht="17.1" customHeight="1" spans="1:23">
      <c r="A149" s="27">
        <v>21302</v>
      </c>
      <c r="B149" s="6" t="s">
        <v>1542</v>
      </c>
      <c r="C149" s="13">
        <v>312</v>
      </c>
      <c r="D149" s="12">
        <f>SUM(E149:S149)</f>
        <v>507</v>
      </c>
      <c r="E149" s="13">
        <v>0</v>
      </c>
      <c r="F149" s="72">
        <v>0</v>
      </c>
      <c r="G149" s="72">
        <v>617</v>
      </c>
      <c r="H149" s="50">
        <v>0</v>
      </c>
      <c r="I149" s="50">
        <v>0</v>
      </c>
      <c r="J149" s="72">
        <v>0</v>
      </c>
      <c r="K149" s="72">
        <v>0</v>
      </c>
      <c r="L149" s="50">
        <v>0</v>
      </c>
      <c r="M149" s="13">
        <v>0</v>
      </c>
      <c r="N149" s="13">
        <v>-110</v>
      </c>
      <c r="O149" s="9">
        <v>0</v>
      </c>
      <c r="P149" s="72">
        <v>0</v>
      </c>
      <c r="Q149" s="50">
        <v>0</v>
      </c>
      <c r="R149" s="72">
        <v>0</v>
      </c>
      <c r="S149" s="13">
        <v>0</v>
      </c>
      <c r="T149" s="12">
        <f>C149+D149</f>
        <v>819</v>
      </c>
      <c r="U149" s="12">
        <f>'L02'!C904</f>
        <v>819</v>
      </c>
      <c r="V149" s="12">
        <f>T149-U149</f>
        <v>0</v>
      </c>
      <c r="W149" s="9">
        <v>0</v>
      </c>
    </row>
    <row r="150" ht="17.1" customHeight="1" spans="1:23">
      <c r="A150" s="27">
        <v>21303</v>
      </c>
      <c r="B150" s="6" t="s">
        <v>1567</v>
      </c>
      <c r="C150" s="13">
        <v>138</v>
      </c>
      <c r="D150" s="12">
        <f>SUM(E150:S150)</f>
        <v>357</v>
      </c>
      <c r="E150" s="13">
        <v>0</v>
      </c>
      <c r="F150" s="72">
        <v>0</v>
      </c>
      <c r="G150" s="72">
        <v>408</v>
      </c>
      <c r="H150" s="50">
        <v>0</v>
      </c>
      <c r="I150" s="50">
        <v>0</v>
      </c>
      <c r="J150" s="72">
        <v>0</v>
      </c>
      <c r="K150" s="72">
        <v>0</v>
      </c>
      <c r="L150" s="50">
        <v>0</v>
      </c>
      <c r="M150" s="13">
        <v>0</v>
      </c>
      <c r="N150" s="13">
        <v>-51</v>
      </c>
      <c r="O150" s="9">
        <v>0</v>
      </c>
      <c r="P150" s="72">
        <v>0</v>
      </c>
      <c r="Q150" s="50">
        <v>0</v>
      </c>
      <c r="R150" s="72">
        <v>0</v>
      </c>
      <c r="S150" s="13">
        <v>0</v>
      </c>
      <c r="T150" s="12">
        <f>C150+D150</f>
        <v>495</v>
      </c>
      <c r="U150" s="12">
        <f>'L02'!C932</f>
        <v>495</v>
      </c>
      <c r="V150" s="12">
        <f>T150-U150</f>
        <v>0</v>
      </c>
      <c r="W150" s="9">
        <v>0</v>
      </c>
    </row>
    <row r="151" ht="17.1" customHeight="1" spans="1:23">
      <c r="A151" s="27">
        <v>2130331</v>
      </c>
      <c r="B151" s="6" t="s">
        <v>2137</v>
      </c>
      <c r="C151" s="13">
        <v>0</v>
      </c>
      <c r="D151" s="12">
        <f>SUM(E151:S151)</f>
        <v>0</v>
      </c>
      <c r="E151" s="13">
        <v>0</v>
      </c>
      <c r="F151" s="72">
        <v>0</v>
      </c>
      <c r="G151" s="72">
        <v>0</v>
      </c>
      <c r="H151" s="50">
        <v>0</v>
      </c>
      <c r="I151" s="50">
        <v>0</v>
      </c>
      <c r="J151" s="72">
        <v>0</v>
      </c>
      <c r="K151" s="72">
        <v>0</v>
      </c>
      <c r="L151" s="50">
        <v>0</v>
      </c>
      <c r="M151" s="13">
        <v>0</v>
      </c>
      <c r="N151" s="13">
        <v>0</v>
      </c>
      <c r="O151" s="9">
        <v>0</v>
      </c>
      <c r="P151" s="72">
        <v>0</v>
      </c>
      <c r="Q151" s="50">
        <v>0</v>
      </c>
      <c r="R151" s="72">
        <v>0</v>
      </c>
      <c r="S151" s="13">
        <v>0</v>
      </c>
      <c r="T151" s="12">
        <f>C151+D151</f>
        <v>0</v>
      </c>
      <c r="U151" s="12">
        <f>'L02'!C954</f>
        <v>0</v>
      </c>
      <c r="V151" s="12">
        <f>T151-U151</f>
        <v>0</v>
      </c>
      <c r="W151" s="9">
        <v>0</v>
      </c>
    </row>
    <row r="152" ht="17.1" customHeight="1" spans="1:23">
      <c r="A152" s="27">
        <v>21304</v>
      </c>
      <c r="B152" s="6" t="s">
        <v>1591</v>
      </c>
      <c r="C152" s="13">
        <v>0</v>
      </c>
      <c r="D152" s="12">
        <f>SUM(E152:S152)</f>
        <v>0</v>
      </c>
      <c r="E152" s="13">
        <v>0</v>
      </c>
      <c r="F152" s="72">
        <v>0</v>
      </c>
      <c r="G152" s="72">
        <v>0</v>
      </c>
      <c r="H152" s="50">
        <v>0</v>
      </c>
      <c r="I152" s="50">
        <v>0</v>
      </c>
      <c r="J152" s="72">
        <v>0</v>
      </c>
      <c r="K152" s="72">
        <v>0</v>
      </c>
      <c r="L152" s="50">
        <v>0</v>
      </c>
      <c r="M152" s="13">
        <v>0</v>
      </c>
      <c r="N152" s="13">
        <v>0</v>
      </c>
      <c r="O152" s="9">
        <v>0</v>
      </c>
      <c r="P152" s="72">
        <v>0</v>
      </c>
      <c r="Q152" s="50">
        <v>0</v>
      </c>
      <c r="R152" s="72">
        <v>0</v>
      </c>
      <c r="S152" s="13">
        <v>0</v>
      </c>
      <c r="T152" s="12">
        <f>C152+D152</f>
        <v>0</v>
      </c>
      <c r="U152" s="12">
        <f>'L02'!C960</f>
        <v>0</v>
      </c>
      <c r="V152" s="12">
        <f>T152-U152</f>
        <v>0</v>
      </c>
      <c r="W152" s="9">
        <v>0</v>
      </c>
    </row>
    <row r="153" ht="17.1" customHeight="1" spans="1:23">
      <c r="A153" s="27">
        <v>21305</v>
      </c>
      <c r="B153" s="6" t="s">
        <v>1599</v>
      </c>
      <c r="C153" s="13">
        <v>383</v>
      </c>
      <c r="D153" s="12">
        <f>SUM(E153:S153)</f>
        <v>2091</v>
      </c>
      <c r="E153" s="13">
        <v>0</v>
      </c>
      <c r="F153" s="72">
        <v>1109</v>
      </c>
      <c r="G153" s="72">
        <v>982</v>
      </c>
      <c r="H153" s="50">
        <v>0</v>
      </c>
      <c r="I153" s="50">
        <v>0</v>
      </c>
      <c r="J153" s="72">
        <v>0</v>
      </c>
      <c r="K153" s="72">
        <v>0</v>
      </c>
      <c r="L153" s="50">
        <v>0</v>
      </c>
      <c r="M153" s="13">
        <v>0</v>
      </c>
      <c r="N153" s="13">
        <v>0</v>
      </c>
      <c r="O153" s="9">
        <v>0</v>
      </c>
      <c r="P153" s="72">
        <v>0</v>
      </c>
      <c r="Q153" s="50">
        <v>0</v>
      </c>
      <c r="R153" s="72">
        <v>0</v>
      </c>
      <c r="S153" s="13">
        <v>0</v>
      </c>
      <c r="T153" s="12">
        <f>C153+D153</f>
        <v>2474</v>
      </c>
      <c r="U153" s="12">
        <f>'L02'!C971</f>
        <v>2474</v>
      </c>
      <c r="V153" s="12">
        <f>T153-U153</f>
        <v>0</v>
      </c>
      <c r="W153" s="9">
        <v>0</v>
      </c>
    </row>
    <row r="154" ht="17.1" customHeight="1" spans="1:23">
      <c r="A154" s="27">
        <v>21306</v>
      </c>
      <c r="B154" s="6" t="s">
        <v>1607</v>
      </c>
      <c r="C154" s="13">
        <v>135</v>
      </c>
      <c r="D154" s="12">
        <f>SUM(E154:S154)</f>
        <v>-135</v>
      </c>
      <c r="E154" s="13">
        <v>0</v>
      </c>
      <c r="F154" s="72">
        <v>0</v>
      </c>
      <c r="G154" s="72">
        <v>0</v>
      </c>
      <c r="H154" s="50">
        <v>0</v>
      </c>
      <c r="I154" s="50">
        <v>0</v>
      </c>
      <c r="J154" s="72">
        <v>0</v>
      </c>
      <c r="K154" s="72">
        <v>0</v>
      </c>
      <c r="L154" s="50">
        <v>0</v>
      </c>
      <c r="M154" s="13">
        <v>0</v>
      </c>
      <c r="N154" s="13">
        <v>-135</v>
      </c>
      <c r="O154" s="9">
        <v>0</v>
      </c>
      <c r="P154" s="72">
        <v>0</v>
      </c>
      <c r="Q154" s="50">
        <v>0</v>
      </c>
      <c r="R154" s="72">
        <v>0</v>
      </c>
      <c r="S154" s="13">
        <v>0</v>
      </c>
      <c r="T154" s="12">
        <f>C154+D154</f>
        <v>0</v>
      </c>
      <c r="U154" s="12">
        <f>'L02'!C982</f>
        <v>0</v>
      </c>
      <c r="V154" s="12">
        <f>T154-U154</f>
        <v>0</v>
      </c>
      <c r="W154" s="9">
        <v>0</v>
      </c>
    </row>
    <row r="155" ht="17.1" customHeight="1" spans="1:23">
      <c r="A155" s="27">
        <v>21307</v>
      </c>
      <c r="B155" s="6" t="s">
        <v>1612</v>
      </c>
      <c r="C155" s="13">
        <v>0</v>
      </c>
      <c r="D155" s="12">
        <f>SUM(E155:S155)</f>
        <v>1360</v>
      </c>
      <c r="E155" s="13">
        <v>0</v>
      </c>
      <c r="F155" s="72">
        <v>1360</v>
      </c>
      <c r="G155" s="72">
        <v>0</v>
      </c>
      <c r="H155" s="50">
        <v>0</v>
      </c>
      <c r="I155" s="50">
        <v>0</v>
      </c>
      <c r="J155" s="72">
        <v>0</v>
      </c>
      <c r="K155" s="72">
        <v>0</v>
      </c>
      <c r="L155" s="50">
        <v>0</v>
      </c>
      <c r="M155" s="13">
        <v>0</v>
      </c>
      <c r="N155" s="13">
        <v>0</v>
      </c>
      <c r="O155" s="9">
        <v>0</v>
      </c>
      <c r="P155" s="72">
        <v>0</v>
      </c>
      <c r="Q155" s="50">
        <v>0</v>
      </c>
      <c r="R155" s="72">
        <v>0</v>
      </c>
      <c r="S155" s="13">
        <v>0</v>
      </c>
      <c r="T155" s="12">
        <f>C155+D155</f>
        <v>1360</v>
      </c>
      <c r="U155" s="12">
        <f>'L02'!C988</f>
        <v>1360</v>
      </c>
      <c r="V155" s="12">
        <f>T155-U155</f>
        <v>0</v>
      </c>
      <c r="W155" s="9">
        <v>0</v>
      </c>
    </row>
    <row r="156" ht="17.1" customHeight="1" spans="1:23">
      <c r="A156" s="27">
        <v>21308</v>
      </c>
      <c r="B156" s="6" t="s">
        <v>1619</v>
      </c>
      <c r="C156" s="13">
        <v>31</v>
      </c>
      <c r="D156" s="12">
        <f>SUM(E156:S156)</f>
        <v>125</v>
      </c>
      <c r="E156" s="13">
        <v>0</v>
      </c>
      <c r="F156" s="72">
        <v>0</v>
      </c>
      <c r="G156" s="72">
        <v>144</v>
      </c>
      <c r="H156" s="50">
        <v>0</v>
      </c>
      <c r="I156" s="50">
        <v>0</v>
      </c>
      <c r="J156" s="72">
        <v>0</v>
      </c>
      <c r="K156" s="72">
        <v>0</v>
      </c>
      <c r="L156" s="50">
        <v>0</v>
      </c>
      <c r="M156" s="13">
        <v>0</v>
      </c>
      <c r="N156" s="13">
        <v>-19</v>
      </c>
      <c r="O156" s="9">
        <v>0</v>
      </c>
      <c r="P156" s="72">
        <v>0</v>
      </c>
      <c r="Q156" s="50">
        <v>0</v>
      </c>
      <c r="R156" s="72">
        <v>0</v>
      </c>
      <c r="S156" s="13">
        <v>0</v>
      </c>
      <c r="T156" s="12">
        <f>C156+D156</f>
        <v>156</v>
      </c>
      <c r="U156" s="12">
        <f>'L02'!C995</f>
        <v>156</v>
      </c>
      <c r="V156" s="12">
        <f>T156-U156</f>
        <v>0</v>
      </c>
      <c r="W156" s="9">
        <v>0</v>
      </c>
    </row>
    <row r="157" ht="17.1" customHeight="1" spans="1:23">
      <c r="A157" s="27">
        <v>21309</v>
      </c>
      <c r="B157" s="6" t="s">
        <v>1626</v>
      </c>
      <c r="C157" s="13">
        <v>0</v>
      </c>
      <c r="D157" s="12">
        <f>SUM(E157:S157)</f>
        <v>29</v>
      </c>
      <c r="E157" s="13">
        <v>0</v>
      </c>
      <c r="F157" s="72">
        <v>0</v>
      </c>
      <c r="G157" s="72">
        <v>29</v>
      </c>
      <c r="H157" s="50">
        <v>0</v>
      </c>
      <c r="I157" s="50">
        <v>0</v>
      </c>
      <c r="J157" s="72">
        <v>0</v>
      </c>
      <c r="K157" s="72">
        <v>0</v>
      </c>
      <c r="L157" s="50">
        <v>0</v>
      </c>
      <c r="M157" s="13">
        <v>0</v>
      </c>
      <c r="N157" s="13">
        <v>0</v>
      </c>
      <c r="O157" s="9">
        <v>0</v>
      </c>
      <c r="P157" s="72">
        <v>0</v>
      </c>
      <c r="Q157" s="50">
        <v>0</v>
      </c>
      <c r="R157" s="72">
        <v>0</v>
      </c>
      <c r="S157" s="13">
        <v>0</v>
      </c>
      <c r="T157" s="12">
        <f>C157+D157</f>
        <v>29</v>
      </c>
      <c r="U157" s="12">
        <f>'L02'!C1002</f>
        <v>29</v>
      </c>
      <c r="V157" s="12">
        <f>T157-U157</f>
        <v>0</v>
      </c>
      <c r="W157" s="9">
        <v>0</v>
      </c>
    </row>
    <row r="158" ht="17.1" customHeight="1" spans="1:23">
      <c r="A158" s="27">
        <v>21399</v>
      </c>
      <c r="B158" s="6" t="s">
        <v>2138</v>
      </c>
      <c r="C158" s="13">
        <v>0</v>
      </c>
      <c r="D158" s="12">
        <f>SUM(E158:S158)</f>
        <v>0</v>
      </c>
      <c r="E158" s="13">
        <v>0</v>
      </c>
      <c r="F158" s="72">
        <v>0</v>
      </c>
      <c r="G158" s="72">
        <v>0</v>
      </c>
      <c r="H158" s="50">
        <v>0</v>
      </c>
      <c r="I158" s="50">
        <v>0</v>
      </c>
      <c r="J158" s="72">
        <v>0</v>
      </c>
      <c r="K158" s="72">
        <v>0</v>
      </c>
      <c r="L158" s="50">
        <v>0</v>
      </c>
      <c r="M158" s="13">
        <v>0</v>
      </c>
      <c r="N158" s="13">
        <v>0</v>
      </c>
      <c r="O158" s="9">
        <v>0</v>
      </c>
      <c r="P158" s="72">
        <v>0</v>
      </c>
      <c r="Q158" s="50">
        <v>0</v>
      </c>
      <c r="R158" s="72">
        <v>0</v>
      </c>
      <c r="S158" s="13">
        <v>0</v>
      </c>
      <c r="T158" s="12">
        <f>C158+D158</f>
        <v>0</v>
      </c>
      <c r="U158" s="12">
        <f>'L02'!C1006</f>
        <v>0</v>
      </c>
      <c r="V158" s="12">
        <f>T158-U158</f>
        <v>0</v>
      </c>
      <c r="W158" s="9">
        <v>0</v>
      </c>
    </row>
    <row r="159" ht="17.1" customHeight="1" spans="1:23">
      <c r="A159" s="27">
        <v>214</v>
      </c>
      <c r="B159" s="49" t="s">
        <v>1633</v>
      </c>
      <c r="C159" s="12">
        <f t="shared" ref="C159:W159" si="49">SUM(C160:C166)</f>
        <v>2550</v>
      </c>
      <c r="D159" s="12">
        <f>SUM(D160:D166)</f>
        <v>-1495</v>
      </c>
      <c r="E159" s="12">
        <f>SUM(E160:E166)</f>
        <v>0</v>
      </c>
      <c r="F159" s="48">
        <f>SUM(F160:F166)</f>
        <v>73</v>
      </c>
      <c r="G159" s="48">
        <f>SUM(G160:G166)</f>
        <v>180</v>
      </c>
      <c r="H159" s="48">
        <f>SUM(H160:H166)</f>
        <v>0</v>
      </c>
      <c r="I159" s="48">
        <f>SUM(I160:I166)</f>
        <v>0</v>
      </c>
      <c r="J159" s="48">
        <f>SUM(J160:J166)</f>
        <v>0</v>
      </c>
      <c r="K159" s="48">
        <f>SUM(K160:K166)</f>
        <v>0</v>
      </c>
      <c r="L159" s="48">
        <f>SUM(L160:L166)</f>
        <v>0</v>
      </c>
      <c r="M159" s="12">
        <f>SUM(M160:M166)</f>
        <v>-1748</v>
      </c>
      <c r="N159" s="12">
        <f>SUM(N160:N166)</f>
        <v>0</v>
      </c>
      <c r="O159" s="12">
        <f>SUM(O160:O166)</f>
        <v>0</v>
      </c>
      <c r="P159" s="48">
        <f>SUM(P160:P166)</f>
        <v>0</v>
      </c>
      <c r="Q159" s="48">
        <f>SUM(Q160:Q166)</f>
        <v>0</v>
      </c>
      <c r="R159" s="48">
        <f>SUM(R160:R166)</f>
        <v>0</v>
      </c>
      <c r="S159" s="12">
        <f>SUM(S160:S166)</f>
        <v>0</v>
      </c>
      <c r="T159" s="12">
        <f>SUM(T160:T166)</f>
        <v>1055</v>
      </c>
      <c r="U159" s="12">
        <f>SUM(U160:U166)</f>
        <v>1055</v>
      </c>
      <c r="V159" s="12">
        <f>SUM(V160:V166)</f>
        <v>0</v>
      </c>
      <c r="W159" s="12">
        <f>SUM(W160:W166)</f>
        <v>0</v>
      </c>
    </row>
    <row r="160" ht="17.1" customHeight="1" spans="1:23">
      <c r="A160" s="27">
        <v>21401</v>
      </c>
      <c r="B160" s="6" t="s">
        <v>1634</v>
      </c>
      <c r="C160" s="13">
        <v>2550</v>
      </c>
      <c r="D160" s="12">
        <f t="shared" ref="D160:D166" si="50">SUM(E160:S160)</f>
        <v>-1640</v>
      </c>
      <c r="E160" s="13">
        <v>0</v>
      </c>
      <c r="F160" s="72">
        <v>0</v>
      </c>
      <c r="G160" s="72">
        <v>108</v>
      </c>
      <c r="H160" s="50">
        <v>0</v>
      </c>
      <c r="I160" s="50">
        <v>0</v>
      </c>
      <c r="J160" s="72">
        <v>0</v>
      </c>
      <c r="K160" s="72">
        <v>0</v>
      </c>
      <c r="L160" s="50">
        <v>0</v>
      </c>
      <c r="M160" s="13">
        <v>-1748</v>
      </c>
      <c r="N160" s="13">
        <v>0</v>
      </c>
      <c r="O160" s="9">
        <v>0</v>
      </c>
      <c r="P160" s="72">
        <v>0</v>
      </c>
      <c r="Q160" s="50">
        <v>0</v>
      </c>
      <c r="R160" s="72">
        <v>0</v>
      </c>
      <c r="S160" s="13">
        <v>0</v>
      </c>
      <c r="T160" s="12">
        <f t="shared" ref="T160:T166" si="51">C160+D160</f>
        <v>910</v>
      </c>
      <c r="U160" s="12">
        <f>'L02'!C1010</f>
        <v>910</v>
      </c>
      <c r="V160" s="12">
        <f t="shared" ref="V160:V166" si="52">T160-U160</f>
        <v>0</v>
      </c>
      <c r="W160" s="9">
        <v>0</v>
      </c>
    </row>
    <row r="161" ht="17.1" customHeight="1" spans="1:23">
      <c r="A161" s="27">
        <v>21402</v>
      </c>
      <c r="B161" s="6" t="s">
        <v>1661</v>
      </c>
      <c r="C161" s="13">
        <v>0</v>
      </c>
      <c r="D161" s="12">
        <f>SUM(E161:S161)</f>
        <v>0</v>
      </c>
      <c r="E161" s="13">
        <v>0</v>
      </c>
      <c r="F161" s="72">
        <v>0</v>
      </c>
      <c r="G161" s="72">
        <v>0</v>
      </c>
      <c r="H161" s="50">
        <v>0</v>
      </c>
      <c r="I161" s="50">
        <v>0</v>
      </c>
      <c r="J161" s="72">
        <v>0</v>
      </c>
      <c r="K161" s="72">
        <v>0</v>
      </c>
      <c r="L161" s="50">
        <v>0</v>
      </c>
      <c r="M161" s="13">
        <v>0</v>
      </c>
      <c r="N161" s="13">
        <v>0</v>
      </c>
      <c r="O161" s="9">
        <v>0</v>
      </c>
      <c r="P161" s="72">
        <v>0</v>
      </c>
      <c r="Q161" s="50">
        <v>0</v>
      </c>
      <c r="R161" s="72">
        <v>0</v>
      </c>
      <c r="S161" s="13">
        <v>0</v>
      </c>
      <c r="T161" s="12">
        <f>C161+D161</f>
        <v>0</v>
      </c>
      <c r="U161" s="12">
        <f>'L02'!C1040</f>
        <v>0</v>
      </c>
      <c r="V161" s="12">
        <f>T161-U161</f>
        <v>0</v>
      </c>
      <c r="W161" s="9">
        <v>0</v>
      </c>
    </row>
    <row r="162" ht="17.1" customHeight="1" spans="1:23">
      <c r="A162" s="27">
        <v>21403</v>
      </c>
      <c r="B162" s="6" t="s">
        <v>1668</v>
      </c>
      <c r="C162" s="13">
        <v>0</v>
      </c>
      <c r="D162" s="12">
        <f>SUM(E162:S162)</f>
        <v>0</v>
      </c>
      <c r="E162" s="13">
        <v>0</v>
      </c>
      <c r="F162" s="72">
        <v>0</v>
      </c>
      <c r="G162" s="72">
        <v>0</v>
      </c>
      <c r="H162" s="50">
        <v>0</v>
      </c>
      <c r="I162" s="50">
        <v>0</v>
      </c>
      <c r="J162" s="72">
        <v>0</v>
      </c>
      <c r="K162" s="72">
        <v>0</v>
      </c>
      <c r="L162" s="50">
        <v>0</v>
      </c>
      <c r="M162" s="13">
        <v>0</v>
      </c>
      <c r="N162" s="13">
        <v>0</v>
      </c>
      <c r="O162" s="9">
        <v>0</v>
      </c>
      <c r="P162" s="72">
        <v>0</v>
      </c>
      <c r="Q162" s="50">
        <v>0</v>
      </c>
      <c r="R162" s="72">
        <v>0</v>
      </c>
      <c r="S162" s="13">
        <v>0</v>
      </c>
      <c r="T162" s="12">
        <f>C162+D162</f>
        <v>0</v>
      </c>
      <c r="U162" s="12">
        <f>'L02'!C1050</f>
        <v>0</v>
      </c>
      <c r="V162" s="12">
        <f>T162-U162</f>
        <v>0</v>
      </c>
      <c r="W162" s="9">
        <v>0</v>
      </c>
    </row>
    <row r="163" ht="17.1" customHeight="1" spans="1:23">
      <c r="A163" s="27">
        <v>21404</v>
      </c>
      <c r="B163" s="6" t="s">
        <v>1675</v>
      </c>
      <c r="C163" s="13">
        <v>0</v>
      </c>
      <c r="D163" s="12">
        <f>SUM(E163:S163)</f>
        <v>73</v>
      </c>
      <c r="E163" s="13">
        <v>0</v>
      </c>
      <c r="F163" s="72">
        <v>73</v>
      </c>
      <c r="G163" s="72">
        <v>0</v>
      </c>
      <c r="H163" s="50">
        <v>0</v>
      </c>
      <c r="I163" s="50">
        <v>0</v>
      </c>
      <c r="J163" s="72">
        <v>0</v>
      </c>
      <c r="K163" s="72">
        <v>0</v>
      </c>
      <c r="L163" s="50">
        <v>0</v>
      </c>
      <c r="M163" s="13">
        <v>0</v>
      </c>
      <c r="N163" s="13">
        <v>0</v>
      </c>
      <c r="O163" s="9">
        <v>0</v>
      </c>
      <c r="P163" s="72">
        <v>0</v>
      </c>
      <c r="Q163" s="50">
        <v>0</v>
      </c>
      <c r="R163" s="72">
        <v>0</v>
      </c>
      <c r="S163" s="13">
        <v>0</v>
      </c>
      <c r="T163" s="12">
        <f>C163+D163</f>
        <v>73</v>
      </c>
      <c r="U163" s="12">
        <f>'L02'!C1060</f>
        <v>73</v>
      </c>
      <c r="V163" s="12">
        <f>T163-U163</f>
        <v>0</v>
      </c>
      <c r="W163" s="9">
        <v>0</v>
      </c>
    </row>
    <row r="164" ht="17.1" customHeight="1" spans="1:23">
      <c r="A164" s="27">
        <v>21405</v>
      </c>
      <c r="B164" s="6" t="s">
        <v>1680</v>
      </c>
      <c r="C164" s="13">
        <v>0</v>
      </c>
      <c r="D164" s="12">
        <f>SUM(E164:S164)</f>
        <v>0</v>
      </c>
      <c r="E164" s="13">
        <v>0</v>
      </c>
      <c r="F164" s="72">
        <v>0</v>
      </c>
      <c r="G164" s="72">
        <v>0</v>
      </c>
      <c r="H164" s="50">
        <v>0</v>
      </c>
      <c r="I164" s="50">
        <v>0</v>
      </c>
      <c r="J164" s="72">
        <v>0</v>
      </c>
      <c r="K164" s="72">
        <v>0</v>
      </c>
      <c r="L164" s="50">
        <v>0</v>
      </c>
      <c r="M164" s="13">
        <v>0</v>
      </c>
      <c r="N164" s="13">
        <v>0</v>
      </c>
      <c r="O164" s="9">
        <v>0</v>
      </c>
      <c r="P164" s="72">
        <v>0</v>
      </c>
      <c r="Q164" s="50">
        <v>0</v>
      </c>
      <c r="R164" s="72">
        <v>0</v>
      </c>
      <c r="S164" s="13">
        <v>0</v>
      </c>
      <c r="T164" s="12">
        <f>C164+D164</f>
        <v>0</v>
      </c>
      <c r="U164" s="12">
        <f>'L02'!C1065</f>
        <v>0</v>
      </c>
      <c r="V164" s="12">
        <f>T164-U164</f>
        <v>0</v>
      </c>
      <c r="W164" s="9">
        <v>0</v>
      </c>
    </row>
    <row r="165" ht="17.1" customHeight="1" spans="1:23">
      <c r="A165" s="27">
        <v>21406</v>
      </c>
      <c r="B165" s="6" t="s">
        <v>1683</v>
      </c>
      <c r="C165" s="13">
        <v>0</v>
      </c>
      <c r="D165" s="12">
        <f>SUM(E165:S165)</f>
        <v>72</v>
      </c>
      <c r="E165" s="13">
        <v>0</v>
      </c>
      <c r="F165" s="72">
        <v>0</v>
      </c>
      <c r="G165" s="72">
        <v>72</v>
      </c>
      <c r="H165" s="50">
        <v>0</v>
      </c>
      <c r="I165" s="50">
        <v>0</v>
      </c>
      <c r="J165" s="72">
        <v>0</v>
      </c>
      <c r="K165" s="72">
        <v>0</v>
      </c>
      <c r="L165" s="50">
        <v>0</v>
      </c>
      <c r="M165" s="13">
        <v>0</v>
      </c>
      <c r="N165" s="13">
        <v>0</v>
      </c>
      <c r="O165" s="9">
        <v>0</v>
      </c>
      <c r="P165" s="72">
        <v>0</v>
      </c>
      <c r="Q165" s="50">
        <v>0</v>
      </c>
      <c r="R165" s="72">
        <v>0</v>
      </c>
      <c r="S165" s="13">
        <v>0</v>
      </c>
      <c r="T165" s="12">
        <f>C165+D165</f>
        <v>72</v>
      </c>
      <c r="U165" s="12">
        <f>'L02'!C1072</f>
        <v>72</v>
      </c>
      <c r="V165" s="12">
        <f>T165-U165</f>
        <v>0</v>
      </c>
      <c r="W165" s="9">
        <v>0</v>
      </c>
    </row>
    <row r="166" ht="17.1" customHeight="1" spans="1:23">
      <c r="A166" s="27">
        <v>21499</v>
      </c>
      <c r="B166" s="6" t="s">
        <v>2139</v>
      </c>
      <c r="C166" s="13">
        <v>0</v>
      </c>
      <c r="D166" s="12">
        <f>SUM(E166:S166)</f>
        <v>0</v>
      </c>
      <c r="E166" s="13">
        <v>0</v>
      </c>
      <c r="F166" s="72">
        <v>0</v>
      </c>
      <c r="G166" s="72">
        <v>0</v>
      </c>
      <c r="H166" s="50">
        <v>0</v>
      </c>
      <c r="I166" s="50">
        <v>0</v>
      </c>
      <c r="J166" s="72">
        <v>0</v>
      </c>
      <c r="K166" s="72">
        <v>0</v>
      </c>
      <c r="L166" s="50">
        <v>0</v>
      </c>
      <c r="M166" s="13">
        <v>0</v>
      </c>
      <c r="N166" s="13">
        <v>0</v>
      </c>
      <c r="O166" s="9">
        <v>0</v>
      </c>
      <c r="P166" s="72">
        <v>0</v>
      </c>
      <c r="Q166" s="50">
        <v>0</v>
      </c>
      <c r="R166" s="72">
        <v>0</v>
      </c>
      <c r="S166" s="13">
        <v>0</v>
      </c>
      <c r="T166" s="12">
        <f>C166+D166</f>
        <v>0</v>
      </c>
      <c r="U166" s="12">
        <f>'L02'!C1077</f>
        <v>0</v>
      </c>
      <c r="V166" s="12">
        <f>T166-U166</f>
        <v>0</v>
      </c>
      <c r="W166" s="9">
        <v>0</v>
      </c>
    </row>
    <row r="167" ht="17.1" customHeight="1" spans="1:23">
      <c r="A167" s="27">
        <v>215</v>
      </c>
      <c r="B167" s="49" t="s">
        <v>1691</v>
      </c>
      <c r="C167" s="12">
        <f t="shared" ref="C167:W167" si="53">SUM(C168:C175)</f>
        <v>1756</v>
      </c>
      <c r="D167" s="12">
        <f>SUM(D168:D175)</f>
        <v>1957</v>
      </c>
      <c r="E167" s="12">
        <f>SUM(E168:E175)</f>
        <v>0</v>
      </c>
      <c r="F167" s="48">
        <f>SUM(F168:F175)</f>
        <v>0</v>
      </c>
      <c r="G167" s="48">
        <f>SUM(G168:G175)</f>
        <v>508</v>
      </c>
      <c r="H167" s="48">
        <f>SUM(H168:H175)</f>
        <v>0</v>
      </c>
      <c r="I167" s="48">
        <f>SUM(I168:I175)</f>
        <v>0</v>
      </c>
      <c r="J167" s="48">
        <f>SUM(J168:J175)</f>
        <v>0</v>
      </c>
      <c r="K167" s="48">
        <f>SUM(K168:K175)</f>
        <v>0</v>
      </c>
      <c r="L167" s="48">
        <f>SUM(L168:L175)</f>
        <v>0</v>
      </c>
      <c r="M167" s="12">
        <f>SUM(M168:M175)</f>
        <v>1449</v>
      </c>
      <c r="N167" s="12">
        <f>SUM(N168:N175)</f>
        <v>0</v>
      </c>
      <c r="O167" s="12">
        <f>SUM(O168:O175)</f>
        <v>0</v>
      </c>
      <c r="P167" s="48">
        <f>SUM(P168:P175)</f>
        <v>0</v>
      </c>
      <c r="Q167" s="48">
        <f>SUM(Q168:Q175)</f>
        <v>0</v>
      </c>
      <c r="R167" s="48">
        <f>SUM(R168:R175)</f>
        <v>0</v>
      </c>
      <c r="S167" s="12">
        <f>SUM(S168:S175)</f>
        <v>0</v>
      </c>
      <c r="T167" s="12">
        <f>SUM(T168:T175)</f>
        <v>3713</v>
      </c>
      <c r="U167" s="12">
        <f>SUM(U168:U175)</f>
        <v>3713</v>
      </c>
      <c r="V167" s="12">
        <f>SUM(V168:V175)</f>
        <v>0</v>
      </c>
      <c r="W167" s="12">
        <f>SUM(W168:W175)</f>
        <v>0</v>
      </c>
    </row>
    <row r="168" ht="17.1" customHeight="1" spans="1:23">
      <c r="A168" s="27">
        <v>21501</v>
      </c>
      <c r="B168" s="6" t="s">
        <v>1692</v>
      </c>
      <c r="C168" s="13">
        <v>0</v>
      </c>
      <c r="D168" s="12">
        <f t="shared" ref="D168:D175" si="54">SUM(E168:S168)</f>
        <v>155</v>
      </c>
      <c r="E168" s="13">
        <v>0</v>
      </c>
      <c r="F168" s="72">
        <v>0</v>
      </c>
      <c r="G168" s="72">
        <v>155</v>
      </c>
      <c r="H168" s="50">
        <v>0</v>
      </c>
      <c r="I168" s="50">
        <v>0</v>
      </c>
      <c r="J168" s="72">
        <v>0</v>
      </c>
      <c r="K168" s="72">
        <v>0</v>
      </c>
      <c r="L168" s="50">
        <v>0</v>
      </c>
      <c r="M168" s="13">
        <v>0</v>
      </c>
      <c r="N168" s="13">
        <v>0</v>
      </c>
      <c r="O168" s="9">
        <v>0</v>
      </c>
      <c r="P168" s="72">
        <v>0</v>
      </c>
      <c r="Q168" s="50">
        <v>0</v>
      </c>
      <c r="R168" s="72">
        <v>0</v>
      </c>
      <c r="S168" s="13">
        <v>0</v>
      </c>
      <c r="T168" s="12">
        <f t="shared" ref="T168:T175" si="55">C168+D168</f>
        <v>155</v>
      </c>
      <c r="U168" s="12">
        <f>'L02'!C1081</f>
        <v>155</v>
      </c>
      <c r="V168" s="12">
        <f t="shared" ref="V168:V175" si="56">T168-U168</f>
        <v>0</v>
      </c>
      <c r="W168" s="9">
        <v>0</v>
      </c>
    </row>
    <row r="169" ht="17.1" customHeight="1" spans="1:23">
      <c r="A169" s="27">
        <v>21502</v>
      </c>
      <c r="B169" s="6" t="s">
        <v>1699</v>
      </c>
      <c r="C169" s="13">
        <v>0</v>
      </c>
      <c r="D169" s="12">
        <f>SUM(E169:S169)</f>
        <v>0</v>
      </c>
      <c r="E169" s="13">
        <v>0</v>
      </c>
      <c r="F169" s="72">
        <v>0</v>
      </c>
      <c r="G169" s="72">
        <v>0</v>
      </c>
      <c r="H169" s="50">
        <v>0</v>
      </c>
      <c r="I169" s="50">
        <v>0</v>
      </c>
      <c r="J169" s="72">
        <v>0</v>
      </c>
      <c r="K169" s="72">
        <v>0</v>
      </c>
      <c r="L169" s="50">
        <v>0</v>
      </c>
      <c r="M169" s="13">
        <v>0</v>
      </c>
      <c r="N169" s="13">
        <v>0</v>
      </c>
      <c r="O169" s="9">
        <v>0</v>
      </c>
      <c r="P169" s="72">
        <v>0</v>
      </c>
      <c r="Q169" s="50">
        <v>0</v>
      </c>
      <c r="R169" s="72">
        <v>0</v>
      </c>
      <c r="S169" s="13">
        <v>0</v>
      </c>
      <c r="T169" s="12">
        <f>C169+D169</f>
        <v>0</v>
      </c>
      <c r="U169" s="12">
        <f>'L02'!C1091</f>
        <v>0</v>
      </c>
      <c r="V169" s="12">
        <f>T169-U169</f>
        <v>0</v>
      </c>
      <c r="W169" s="9">
        <v>0</v>
      </c>
    </row>
    <row r="170" ht="17.1" customHeight="1" spans="1:23">
      <c r="A170" s="27">
        <v>21503</v>
      </c>
      <c r="B170" s="6" t="s">
        <v>1712</v>
      </c>
      <c r="C170" s="13">
        <v>0</v>
      </c>
      <c r="D170" s="12">
        <f>SUM(E170:S170)</f>
        <v>0</v>
      </c>
      <c r="E170" s="13">
        <v>0</v>
      </c>
      <c r="F170" s="72">
        <v>0</v>
      </c>
      <c r="G170" s="72">
        <v>0</v>
      </c>
      <c r="H170" s="50">
        <v>0</v>
      </c>
      <c r="I170" s="50">
        <v>0</v>
      </c>
      <c r="J170" s="72">
        <v>0</v>
      </c>
      <c r="K170" s="72">
        <v>0</v>
      </c>
      <c r="L170" s="50">
        <v>0</v>
      </c>
      <c r="M170" s="13">
        <v>0</v>
      </c>
      <c r="N170" s="13">
        <v>0</v>
      </c>
      <c r="O170" s="9">
        <v>0</v>
      </c>
      <c r="P170" s="72">
        <v>0</v>
      </c>
      <c r="Q170" s="50">
        <v>0</v>
      </c>
      <c r="R170" s="72">
        <v>0</v>
      </c>
      <c r="S170" s="13">
        <v>0</v>
      </c>
      <c r="T170" s="12">
        <f>C170+D170</f>
        <v>0</v>
      </c>
      <c r="U170" s="12">
        <f>'L02'!C1107</f>
        <v>0</v>
      </c>
      <c r="V170" s="12">
        <f>T170-U170</f>
        <v>0</v>
      </c>
      <c r="W170" s="9">
        <v>0</v>
      </c>
    </row>
    <row r="171" ht="17.1" customHeight="1" spans="1:23">
      <c r="A171" s="27">
        <v>21505</v>
      </c>
      <c r="B171" s="6" t="s">
        <v>1714</v>
      </c>
      <c r="C171" s="13">
        <v>0</v>
      </c>
      <c r="D171" s="12">
        <f>SUM(E171:S171)</f>
        <v>260</v>
      </c>
      <c r="E171" s="13">
        <v>0</v>
      </c>
      <c r="F171" s="72">
        <v>0</v>
      </c>
      <c r="G171" s="72">
        <v>0</v>
      </c>
      <c r="H171" s="50">
        <v>0</v>
      </c>
      <c r="I171" s="50">
        <v>0</v>
      </c>
      <c r="J171" s="72">
        <v>0</v>
      </c>
      <c r="K171" s="72">
        <v>0</v>
      </c>
      <c r="L171" s="50">
        <v>0</v>
      </c>
      <c r="M171" s="13">
        <v>260</v>
      </c>
      <c r="N171" s="13">
        <v>0</v>
      </c>
      <c r="O171" s="9">
        <v>0</v>
      </c>
      <c r="P171" s="72">
        <v>0</v>
      </c>
      <c r="Q171" s="50">
        <v>0</v>
      </c>
      <c r="R171" s="72">
        <v>0</v>
      </c>
      <c r="S171" s="13">
        <v>0</v>
      </c>
      <c r="T171" s="12">
        <f>C171+D171</f>
        <v>260</v>
      </c>
      <c r="U171" s="12">
        <f>'L02'!C1112</f>
        <v>260</v>
      </c>
      <c r="V171" s="12">
        <f>T171-U171</f>
        <v>0</v>
      </c>
      <c r="W171" s="9">
        <v>0</v>
      </c>
    </row>
    <row r="172" ht="17.1" customHeight="1" spans="1:23">
      <c r="A172" s="27">
        <v>21506</v>
      </c>
      <c r="B172" s="6" t="s">
        <v>1724</v>
      </c>
      <c r="C172" s="13">
        <v>0</v>
      </c>
      <c r="D172" s="12">
        <f>SUM(E172:S172)</f>
        <v>104</v>
      </c>
      <c r="E172" s="13">
        <v>0</v>
      </c>
      <c r="F172" s="72">
        <v>0</v>
      </c>
      <c r="G172" s="72">
        <v>0</v>
      </c>
      <c r="H172" s="50">
        <v>0</v>
      </c>
      <c r="I172" s="50">
        <v>0</v>
      </c>
      <c r="J172" s="72">
        <v>0</v>
      </c>
      <c r="K172" s="72">
        <v>0</v>
      </c>
      <c r="L172" s="50">
        <v>0</v>
      </c>
      <c r="M172" s="13">
        <v>104</v>
      </c>
      <c r="N172" s="13">
        <v>0</v>
      </c>
      <c r="O172" s="9">
        <v>0</v>
      </c>
      <c r="P172" s="72">
        <v>0</v>
      </c>
      <c r="Q172" s="50">
        <v>0</v>
      </c>
      <c r="R172" s="72">
        <v>0</v>
      </c>
      <c r="S172" s="13">
        <v>0</v>
      </c>
      <c r="T172" s="12">
        <f>C172+D172</f>
        <v>104</v>
      </c>
      <c r="U172" s="12">
        <f>'L02'!C1126</f>
        <v>104</v>
      </c>
      <c r="V172" s="12">
        <f>T172-U172</f>
        <v>0</v>
      </c>
      <c r="W172" s="9">
        <v>0</v>
      </c>
    </row>
    <row r="173" ht="17.1" customHeight="1" spans="1:23">
      <c r="A173" s="27">
        <v>21507</v>
      </c>
      <c r="B173" s="6" t="s">
        <v>1730</v>
      </c>
      <c r="C173" s="13">
        <v>0</v>
      </c>
      <c r="D173" s="12">
        <f>SUM(E173:S173)</f>
        <v>94</v>
      </c>
      <c r="E173" s="13">
        <v>0</v>
      </c>
      <c r="F173" s="72">
        <v>0</v>
      </c>
      <c r="G173" s="72">
        <v>0</v>
      </c>
      <c r="H173" s="50">
        <v>0</v>
      </c>
      <c r="I173" s="50">
        <v>0</v>
      </c>
      <c r="J173" s="72">
        <v>0</v>
      </c>
      <c r="K173" s="72">
        <v>0</v>
      </c>
      <c r="L173" s="50">
        <v>0</v>
      </c>
      <c r="M173" s="13">
        <v>94</v>
      </c>
      <c r="N173" s="13">
        <v>0</v>
      </c>
      <c r="O173" s="9">
        <v>0</v>
      </c>
      <c r="P173" s="72">
        <v>0</v>
      </c>
      <c r="Q173" s="50">
        <v>0</v>
      </c>
      <c r="R173" s="72">
        <v>0</v>
      </c>
      <c r="S173" s="13">
        <v>0</v>
      </c>
      <c r="T173" s="12">
        <f>C173+D173</f>
        <v>94</v>
      </c>
      <c r="U173" s="12">
        <f>'L02'!C1135</f>
        <v>94</v>
      </c>
      <c r="V173" s="12">
        <f>T173-U173</f>
        <v>0</v>
      </c>
      <c r="W173" s="9">
        <v>0</v>
      </c>
    </row>
    <row r="174" ht="17.1" customHeight="1" spans="1:23">
      <c r="A174" s="27">
        <v>21508</v>
      </c>
      <c r="B174" s="6" t="s">
        <v>1734</v>
      </c>
      <c r="C174" s="13">
        <v>1756</v>
      </c>
      <c r="D174" s="12">
        <f>SUM(E174:S174)</f>
        <v>1344</v>
      </c>
      <c r="E174" s="13">
        <v>0</v>
      </c>
      <c r="F174" s="72">
        <v>0</v>
      </c>
      <c r="G174" s="72">
        <v>353</v>
      </c>
      <c r="H174" s="50">
        <v>0</v>
      </c>
      <c r="I174" s="50">
        <v>0</v>
      </c>
      <c r="J174" s="72">
        <v>0</v>
      </c>
      <c r="K174" s="72">
        <v>0</v>
      </c>
      <c r="L174" s="50">
        <v>0</v>
      </c>
      <c r="M174" s="13">
        <v>991</v>
      </c>
      <c r="N174" s="13">
        <v>0</v>
      </c>
      <c r="O174" s="9">
        <v>0</v>
      </c>
      <c r="P174" s="72">
        <v>0</v>
      </c>
      <c r="Q174" s="50">
        <v>0</v>
      </c>
      <c r="R174" s="72">
        <v>0</v>
      </c>
      <c r="S174" s="13">
        <v>0</v>
      </c>
      <c r="T174" s="12">
        <f>C174+D174</f>
        <v>3100</v>
      </c>
      <c r="U174" s="12">
        <f>'L02'!C1142</f>
        <v>3100</v>
      </c>
      <c r="V174" s="12">
        <f>T174-U174</f>
        <v>0</v>
      </c>
      <c r="W174" s="9">
        <v>0</v>
      </c>
    </row>
    <row r="175" ht="17.1" customHeight="1" spans="1:23">
      <c r="A175" s="27">
        <v>21599</v>
      </c>
      <c r="B175" s="6" t="s">
        <v>2140</v>
      </c>
      <c r="C175" s="13">
        <v>0</v>
      </c>
      <c r="D175" s="12">
        <f>SUM(E175:S175)</f>
        <v>0</v>
      </c>
      <c r="E175" s="13">
        <v>0</v>
      </c>
      <c r="F175" s="72">
        <v>0</v>
      </c>
      <c r="G175" s="72">
        <v>0</v>
      </c>
      <c r="H175" s="50">
        <v>0</v>
      </c>
      <c r="I175" s="50">
        <v>0</v>
      </c>
      <c r="J175" s="72">
        <v>0</v>
      </c>
      <c r="K175" s="72">
        <v>0</v>
      </c>
      <c r="L175" s="50">
        <v>0</v>
      </c>
      <c r="M175" s="13">
        <v>0</v>
      </c>
      <c r="N175" s="13">
        <v>0</v>
      </c>
      <c r="O175" s="9">
        <v>0</v>
      </c>
      <c r="P175" s="72">
        <v>0</v>
      </c>
      <c r="Q175" s="50">
        <v>0</v>
      </c>
      <c r="R175" s="72">
        <v>0</v>
      </c>
      <c r="S175" s="13">
        <v>0</v>
      </c>
      <c r="T175" s="12">
        <f>C175+D175</f>
        <v>0</v>
      </c>
      <c r="U175" s="12">
        <f>'L02'!C1149</f>
        <v>0</v>
      </c>
      <c r="V175" s="12">
        <f>T175-U175</f>
        <v>0</v>
      </c>
      <c r="W175" s="9">
        <v>0</v>
      </c>
    </row>
    <row r="176" ht="17.1" customHeight="1" spans="1:23">
      <c r="A176" s="27">
        <v>216</v>
      </c>
      <c r="B176" s="49" t="s">
        <v>1745</v>
      </c>
      <c r="C176" s="12">
        <f t="shared" ref="C176:W176" si="57">SUM(C177:C180)</f>
        <v>70</v>
      </c>
      <c r="D176" s="12">
        <f>SUM(D177:D180)</f>
        <v>132</v>
      </c>
      <c r="E176" s="12">
        <f>SUM(E177:E180)</f>
        <v>0</v>
      </c>
      <c r="F176" s="48">
        <f>SUM(F177:F180)</f>
        <v>0</v>
      </c>
      <c r="G176" s="48">
        <f>SUM(G177:G180)</f>
        <v>184</v>
      </c>
      <c r="H176" s="48">
        <f>SUM(H177:H180)</f>
        <v>0</v>
      </c>
      <c r="I176" s="48">
        <f>SUM(I177:I180)</f>
        <v>0</v>
      </c>
      <c r="J176" s="48">
        <f>SUM(J177:J180)</f>
        <v>0</v>
      </c>
      <c r="K176" s="48">
        <f>SUM(K177:K180)</f>
        <v>0</v>
      </c>
      <c r="L176" s="48">
        <f>SUM(L177:L180)</f>
        <v>0</v>
      </c>
      <c r="M176" s="12">
        <f>SUM(M177:M180)</f>
        <v>-52</v>
      </c>
      <c r="N176" s="12">
        <f>SUM(N177:N180)</f>
        <v>0</v>
      </c>
      <c r="O176" s="12">
        <f>SUM(O177:O180)</f>
        <v>0</v>
      </c>
      <c r="P176" s="48">
        <f>SUM(P177:P180)</f>
        <v>0</v>
      </c>
      <c r="Q176" s="48">
        <f>SUM(Q177:Q180)</f>
        <v>0</v>
      </c>
      <c r="R176" s="48">
        <f>SUM(R177:R180)</f>
        <v>0</v>
      </c>
      <c r="S176" s="12">
        <f>SUM(S177:S180)</f>
        <v>0</v>
      </c>
      <c r="T176" s="12">
        <f>SUM(T177:T180)</f>
        <v>202</v>
      </c>
      <c r="U176" s="12">
        <f>SUM(U177:U180)</f>
        <v>202</v>
      </c>
      <c r="V176" s="12">
        <f>SUM(V177:V180)</f>
        <v>0</v>
      </c>
      <c r="W176" s="12">
        <f>SUM(W177:W180)</f>
        <v>0</v>
      </c>
    </row>
    <row r="177" ht="17.1" customHeight="1" spans="1:23">
      <c r="A177" s="27">
        <v>21602</v>
      </c>
      <c r="B177" s="6" t="s">
        <v>1746</v>
      </c>
      <c r="C177" s="13">
        <v>70</v>
      </c>
      <c r="D177" s="12">
        <f t="shared" ref="D177:D180" si="58">SUM(E177:S177)</f>
        <v>-52</v>
      </c>
      <c r="E177" s="13">
        <v>0</v>
      </c>
      <c r="F177" s="72">
        <v>0</v>
      </c>
      <c r="G177" s="72">
        <v>0</v>
      </c>
      <c r="H177" s="50">
        <v>0</v>
      </c>
      <c r="I177" s="50">
        <v>0</v>
      </c>
      <c r="J177" s="72">
        <v>0</v>
      </c>
      <c r="K177" s="72">
        <v>0</v>
      </c>
      <c r="L177" s="50">
        <v>0</v>
      </c>
      <c r="M177" s="13">
        <v>-52</v>
      </c>
      <c r="N177" s="13">
        <v>0</v>
      </c>
      <c r="O177" s="9">
        <v>0</v>
      </c>
      <c r="P177" s="72">
        <v>0</v>
      </c>
      <c r="Q177" s="50">
        <v>0</v>
      </c>
      <c r="R177" s="72">
        <v>0</v>
      </c>
      <c r="S177" s="13">
        <v>0</v>
      </c>
      <c r="T177" s="12">
        <f t="shared" ref="T177:T180" si="59">C177+D177</f>
        <v>18</v>
      </c>
      <c r="U177" s="12">
        <f>'L02'!C1157</f>
        <v>18</v>
      </c>
      <c r="V177" s="12">
        <f t="shared" ref="V177:V180" si="60">T177-U177</f>
        <v>0</v>
      </c>
      <c r="W177" s="9">
        <v>0</v>
      </c>
    </row>
    <row r="178" ht="17.1" customHeight="1" spans="1:23">
      <c r="A178" s="27">
        <v>21605</v>
      </c>
      <c r="B178" s="6" t="s">
        <v>1752</v>
      </c>
      <c r="C178" s="13">
        <v>0</v>
      </c>
      <c r="D178" s="12">
        <f>SUM(E178:S178)</f>
        <v>0</v>
      </c>
      <c r="E178" s="13">
        <v>0</v>
      </c>
      <c r="F178" s="72">
        <v>0</v>
      </c>
      <c r="G178" s="72">
        <v>0</v>
      </c>
      <c r="H178" s="50">
        <v>0</v>
      </c>
      <c r="I178" s="50">
        <v>0</v>
      </c>
      <c r="J178" s="72">
        <v>0</v>
      </c>
      <c r="K178" s="72">
        <v>0</v>
      </c>
      <c r="L178" s="50">
        <v>0</v>
      </c>
      <c r="M178" s="13">
        <v>0</v>
      </c>
      <c r="N178" s="13">
        <v>0</v>
      </c>
      <c r="O178" s="9">
        <v>0</v>
      </c>
      <c r="P178" s="72">
        <v>0</v>
      </c>
      <c r="Q178" s="50">
        <v>0</v>
      </c>
      <c r="R178" s="72">
        <v>0</v>
      </c>
      <c r="S178" s="13">
        <v>0</v>
      </c>
      <c r="T178" s="12">
        <f>C178+D178</f>
        <v>0</v>
      </c>
      <c r="U178" s="12">
        <f>'L02'!C1167</f>
        <v>0</v>
      </c>
      <c r="V178" s="12">
        <f>T178-U178</f>
        <v>0</v>
      </c>
      <c r="W178" s="9">
        <v>0</v>
      </c>
    </row>
    <row r="179" ht="17.1" customHeight="1" spans="1:23">
      <c r="A179" s="27">
        <v>21606</v>
      </c>
      <c r="B179" s="6" t="s">
        <v>1756</v>
      </c>
      <c r="C179" s="13">
        <v>0</v>
      </c>
      <c r="D179" s="12">
        <f>SUM(E179:S179)</f>
        <v>184</v>
      </c>
      <c r="E179" s="13">
        <v>0</v>
      </c>
      <c r="F179" s="72">
        <v>0</v>
      </c>
      <c r="G179" s="72">
        <v>184</v>
      </c>
      <c r="H179" s="50">
        <v>0</v>
      </c>
      <c r="I179" s="50">
        <v>0</v>
      </c>
      <c r="J179" s="72">
        <v>0</v>
      </c>
      <c r="K179" s="72">
        <v>0</v>
      </c>
      <c r="L179" s="50">
        <v>0</v>
      </c>
      <c r="M179" s="13">
        <v>0</v>
      </c>
      <c r="N179" s="13">
        <v>0</v>
      </c>
      <c r="O179" s="9">
        <v>0</v>
      </c>
      <c r="P179" s="72">
        <v>0</v>
      </c>
      <c r="Q179" s="50">
        <v>0</v>
      </c>
      <c r="R179" s="72">
        <v>0</v>
      </c>
      <c r="S179" s="13">
        <v>0</v>
      </c>
      <c r="T179" s="12">
        <f>C179+D179</f>
        <v>184</v>
      </c>
      <c r="U179" s="12">
        <f>'L02'!C1174</f>
        <v>184</v>
      </c>
      <c r="V179" s="12">
        <f>T179-U179</f>
        <v>0</v>
      </c>
      <c r="W179" s="9">
        <v>0</v>
      </c>
    </row>
    <row r="180" ht="17.1" customHeight="1" spans="1:23">
      <c r="A180" s="27">
        <v>21699</v>
      </c>
      <c r="B180" s="6" t="s">
        <v>2141</v>
      </c>
      <c r="C180" s="13">
        <v>0</v>
      </c>
      <c r="D180" s="12">
        <f>SUM(E180:S180)</f>
        <v>0</v>
      </c>
      <c r="E180" s="13">
        <v>0</v>
      </c>
      <c r="F180" s="72">
        <v>0</v>
      </c>
      <c r="G180" s="72">
        <v>0</v>
      </c>
      <c r="H180" s="50">
        <v>0</v>
      </c>
      <c r="I180" s="50">
        <v>0</v>
      </c>
      <c r="J180" s="72">
        <v>0</v>
      </c>
      <c r="K180" s="72">
        <v>0</v>
      </c>
      <c r="L180" s="50">
        <v>0</v>
      </c>
      <c r="M180" s="13">
        <v>0</v>
      </c>
      <c r="N180" s="13">
        <v>0</v>
      </c>
      <c r="O180" s="9">
        <v>0</v>
      </c>
      <c r="P180" s="72">
        <v>0</v>
      </c>
      <c r="Q180" s="50">
        <v>0</v>
      </c>
      <c r="R180" s="72">
        <v>0</v>
      </c>
      <c r="S180" s="13">
        <v>0</v>
      </c>
      <c r="T180" s="12">
        <f>C180+D180</f>
        <v>0</v>
      </c>
      <c r="U180" s="12">
        <f>'L02'!C1180</f>
        <v>0</v>
      </c>
      <c r="V180" s="12">
        <f>T180-U180</f>
        <v>0</v>
      </c>
      <c r="W180" s="9">
        <v>0</v>
      </c>
    </row>
    <row r="181" ht="17.1" customHeight="1" spans="1:23">
      <c r="A181" s="27">
        <v>217</v>
      </c>
      <c r="B181" s="49" t="s">
        <v>1762</v>
      </c>
      <c r="C181" s="12">
        <f t="shared" ref="C181:W181" si="61">SUM(C182:C186)</f>
        <v>0</v>
      </c>
      <c r="D181" s="12">
        <f>SUM(D182:D186)</f>
        <v>0</v>
      </c>
      <c r="E181" s="12">
        <f>SUM(E182:E186)</f>
        <v>0</v>
      </c>
      <c r="F181" s="48">
        <f>SUM(F182:F186)</f>
        <v>0</v>
      </c>
      <c r="G181" s="48">
        <f>SUM(G182:G186)</f>
        <v>0</v>
      </c>
      <c r="H181" s="48">
        <f>SUM(H182:H186)</f>
        <v>0</v>
      </c>
      <c r="I181" s="48">
        <f>SUM(I182:I186)</f>
        <v>0</v>
      </c>
      <c r="J181" s="48">
        <f>SUM(J182:J186)</f>
        <v>0</v>
      </c>
      <c r="K181" s="48">
        <f>SUM(K182:K186)</f>
        <v>0</v>
      </c>
      <c r="L181" s="48">
        <f>SUM(L182:L186)</f>
        <v>0</v>
      </c>
      <c r="M181" s="12">
        <f>SUM(M182:M186)</f>
        <v>0</v>
      </c>
      <c r="N181" s="12">
        <f>SUM(N182:N186)</f>
        <v>0</v>
      </c>
      <c r="O181" s="12">
        <f>SUM(O182:O186)</f>
        <v>0</v>
      </c>
      <c r="P181" s="48">
        <f>SUM(P182:P186)</f>
        <v>0</v>
      </c>
      <c r="Q181" s="48">
        <f>SUM(Q182:Q186)</f>
        <v>0</v>
      </c>
      <c r="R181" s="48">
        <f>SUM(R182:R186)</f>
        <v>0</v>
      </c>
      <c r="S181" s="12">
        <f>SUM(S182:S186)</f>
        <v>0</v>
      </c>
      <c r="T181" s="12">
        <f>SUM(T182:T186)</f>
        <v>0</v>
      </c>
      <c r="U181" s="12">
        <f>SUM(U182:U186)</f>
        <v>0</v>
      </c>
      <c r="V181" s="12">
        <f>SUM(V182:V186)</f>
        <v>0</v>
      </c>
      <c r="W181" s="12">
        <f>SUM(W182:W186)</f>
        <v>0</v>
      </c>
    </row>
    <row r="182" ht="17.1" customHeight="1" spans="1:23">
      <c r="A182" s="27">
        <v>21701</v>
      </c>
      <c r="B182" s="6" t="s">
        <v>1763</v>
      </c>
      <c r="C182" s="13">
        <v>0</v>
      </c>
      <c r="D182" s="12">
        <f t="shared" ref="D182:D186" si="62">SUM(E182:S182)</f>
        <v>0</v>
      </c>
      <c r="E182" s="13">
        <v>0</v>
      </c>
      <c r="F182" s="72">
        <v>0</v>
      </c>
      <c r="G182" s="72">
        <v>0</v>
      </c>
      <c r="H182" s="50">
        <v>0</v>
      </c>
      <c r="I182" s="50">
        <v>0</v>
      </c>
      <c r="J182" s="72">
        <v>0</v>
      </c>
      <c r="K182" s="72">
        <v>0</v>
      </c>
      <c r="L182" s="50">
        <v>0</v>
      </c>
      <c r="M182" s="13">
        <v>0</v>
      </c>
      <c r="N182" s="13">
        <v>0</v>
      </c>
      <c r="O182" s="9">
        <v>0</v>
      </c>
      <c r="P182" s="72">
        <v>0</v>
      </c>
      <c r="Q182" s="50">
        <v>0</v>
      </c>
      <c r="R182" s="72">
        <v>0</v>
      </c>
      <c r="S182" s="13">
        <v>0</v>
      </c>
      <c r="T182" s="12">
        <f t="shared" ref="T182:T186" si="63">C182+D182</f>
        <v>0</v>
      </c>
      <c r="U182" s="12">
        <f>'L02'!C1184</f>
        <v>0</v>
      </c>
      <c r="V182" s="12">
        <f t="shared" ref="V182:V186" si="64">T182-U182</f>
        <v>0</v>
      </c>
      <c r="W182" s="9">
        <v>0</v>
      </c>
    </row>
    <row r="183" ht="17.1" customHeight="1" spans="1:23">
      <c r="A183" s="27">
        <v>21702</v>
      </c>
      <c r="B183" s="6" t="s">
        <v>1766</v>
      </c>
      <c r="C183" s="13">
        <v>0</v>
      </c>
      <c r="D183" s="12">
        <f>SUM(E183:S183)</f>
        <v>0</v>
      </c>
      <c r="E183" s="13">
        <v>0</v>
      </c>
      <c r="F183" s="72">
        <v>0</v>
      </c>
      <c r="G183" s="72">
        <v>0</v>
      </c>
      <c r="H183" s="50">
        <v>0</v>
      </c>
      <c r="I183" s="50">
        <v>0</v>
      </c>
      <c r="J183" s="72">
        <v>0</v>
      </c>
      <c r="K183" s="72">
        <v>0</v>
      </c>
      <c r="L183" s="50">
        <v>0</v>
      </c>
      <c r="M183" s="13">
        <v>0</v>
      </c>
      <c r="N183" s="13">
        <v>0</v>
      </c>
      <c r="O183" s="9">
        <v>0</v>
      </c>
      <c r="P183" s="72">
        <v>0</v>
      </c>
      <c r="Q183" s="50">
        <v>0</v>
      </c>
      <c r="R183" s="72">
        <v>0</v>
      </c>
      <c r="S183" s="13">
        <v>0</v>
      </c>
      <c r="T183" s="12">
        <f>C183+D183</f>
        <v>0</v>
      </c>
      <c r="U183" s="12">
        <f>'L02'!C1191</f>
        <v>0</v>
      </c>
      <c r="V183" s="12">
        <f>T183-U183</f>
        <v>0</v>
      </c>
      <c r="W183" s="9">
        <v>0</v>
      </c>
    </row>
    <row r="184" ht="17.1" customHeight="1" spans="1:23">
      <c r="A184" s="27">
        <v>21703</v>
      </c>
      <c r="B184" s="6" t="s">
        <v>1776</v>
      </c>
      <c r="C184" s="13">
        <v>0</v>
      </c>
      <c r="D184" s="12">
        <f>SUM(E184:S184)</f>
        <v>0</v>
      </c>
      <c r="E184" s="13">
        <v>0</v>
      </c>
      <c r="F184" s="72">
        <v>0</v>
      </c>
      <c r="G184" s="72">
        <v>0</v>
      </c>
      <c r="H184" s="50">
        <v>0</v>
      </c>
      <c r="I184" s="50">
        <v>0</v>
      </c>
      <c r="J184" s="72">
        <v>0</v>
      </c>
      <c r="K184" s="72">
        <v>0</v>
      </c>
      <c r="L184" s="50">
        <v>0</v>
      </c>
      <c r="M184" s="13">
        <v>0</v>
      </c>
      <c r="N184" s="13">
        <v>0</v>
      </c>
      <c r="O184" s="9">
        <v>0</v>
      </c>
      <c r="P184" s="72">
        <v>0</v>
      </c>
      <c r="Q184" s="50">
        <v>0</v>
      </c>
      <c r="R184" s="72">
        <v>0</v>
      </c>
      <c r="S184" s="13">
        <v>0</v>
      </c>
      <c r="T184" s="12">
        <f>C184+D184</f>
        <v>0</v>
      </c>
      <c r="U184" s="12">
        <f>'L02'!C1201</f>
        <v>0</v>
      </c>
      <c r="V184" s="12">
        <f>T184-U184</f>
        <v>0</v>
      </c>
      <c r="W184" s="9">
        <v>0</v>
      </c>
    </row>
    <row r="185" ht="17.1" customHeight="1" spans="1:23">
      <c r="A185" s="27">
        <v>21704</v>
      </c>
      <c r="B185" s="6" t="s">
        <v>1782</v>
      </c>
      <c r="C185" s="13">
        <v>0</v>
      </c>
      <c r="D185" s="12">
        <f>SUM(E185:S185)</f>
        <v>0</v>
      </c>
      <c r="E185" s="13">
        <v>0</v>
      </c>
      <c r="F185" s="72">
        <v>0</v>
      </c>
      <c r="G185" s="72">
        <v>0</v>
      </c>
      <c r="H185" s="50">
        <v>0</v>
      </c>
      <c r="I185" s="50">
        <v>0</v>
      </c>
      <c r="J185" s="72">
        <v>0</v>
      </c>
      <c r="K185" s="72">
        <v>0</v>
      </c>
      <c r="L185" s="50">
        <v>0</v>
      </c>
      <c r="M185" s="13">
        <v>0</v>
      </c>
      <c r="N185" s="13">
        <v>0</v>
      </c>
      <c r="O185" s="9">
        <v>0</v>
      </c>
      <c r="P185" s="72">
        <v>0</v>
      </c>
      <c r="Q185" s="50">
        <v>0</v>
      </c>
      <c r="R185" s="72">
        <v>0</v>
      </c>
      <c r="S185" s="13">
        <v>0</v>
      </c>
      <c r="T185" s="12">
        <f>C185+D185</f>
        <v>0</v>
      </c>
      <c r="U185" s="12">
        <f>'L02'!C1207</f>
        <v>0</v>
      </c>
      <c r="V185" s="12">
        <f>T185-U185</f>
        <v>0</v>
      </c>
      <c r="W185" s="9">
        <v>0</v>
      </c>
    </row>
    <row r="186" ht="17.1" customHeight="1" spans="1:23">
      <c r="A186" s="27">
        <v>21799</v>
      </c>
      <c r="B186" s="6" t="s">
        <v>2142</v>
      </c>
      <c r="C186" s="13">
        <v>0</v>
      </c>
      <c r="D186" s="12">
        <f>SUM(E186:S186)</f>
        <v>0</v>
      </c>
      <c r="E186" s="13">
        <v>0</v>
      </c>
      <c r="F186" s="72">
        <v>0</v>
      </c>
      <c r="G186" s="72">
        <v>0</v>
      </c>
      <c r="H186" s="50">
        <v>0</v>
      </c>
      <c r="I186" s="50">
        <v>0</v>
      </c>
      <c r="J186" s="72">
        <v>0</v>
      </c>
      <c r="K186" s="72">
        <v>0</v>
      </c>
      <c r="L186" s="50">
        <v>0</v>
      </c>
      <c r="M186" s="13">
        <v>0</v>
      </c>
      <c r="N186" s="13">
        <v>0</v>
      </c>
      <c r="O186" s="9">
        <v>0</v>
      </c>
      <c r="P186" s="72">
        <v>0</v>
      </c>
      <c r="Q186" s="50">
        <v>0</v>
      </c>
      <c r="R186" s="72">
        <v>0</v>
      </c>
      <c r="S186" s="13">
        <v>0</v>
      </c>
      <c r="T186" s="12">
        <f>C186+D186</f>
        <v>0</v>
      </c>
      <c r="U186" s="12">
        <f>'L02'!C1210</f>
        <v>0</v>
      </c>
      <c r="V186" s="12">
        <f>T186-U186</f>
        <v>0</v>
      </c>
      <c r="W186" s="9">
        <v>0</v>
      </c>
    </row>
    <row r="187" ht="17.1" customHeight="1" spans="1:23">
      <c r="A187" s="27">
        <v>219</v>
      </c>
      <c r="B187" s="49" t="s">
        <v>1787</v>
      </c>
      <c r="C187" s="12">
        <f t="shared" ref="C187:W187" si="65">SUM(C188:C196)</f>
        <v>0</v>
      </c>
      <c r="D187" s="12">
        <f>SUM(D188:D196)</f>
        <v>0</v>
      </c>
      <c r="E187" s="12">
        <f>SUM(E188:E196)</f>
        <v>0</v>
      </c>
      <c r="F187" s="48">
        <f>SUM(F188:F196)</f>
        <v>0</v>
      </c>
      <c r="G187" s="48">
        <f>SUM(G188:G196)</f>
        <v>0</v>
      </c>
      <c r="H187" s="48">
        <f>SUM(H188:H196)</f>
        <v>0</v>
      </c>
      <c r="I187" s="48">
        <f>SUM(I188:I196)</f>
        <v>0</v>
      </c>
      <c r="J187" s="48">
        <f>SUM(J188:J196)</f>
        <v>0</v>
      </c>
      <c r="K187" s="48">
        <f>SUM(K188:K196)</f>
        <v>0</v>
      </c>
      <c r="L187" s="48">
        <f>SUM(L188:L196)</f>
        <v>0</v>
      </c>
      <c r="M187" s="12">
        <f>SUM(M188:M196)</f>
        <v>0</v>
      </c>
      <c r="N187" s="12">
        <f>SUM(N188:N196)</f>
        <v>0</v>
      </c>
      <c r="O187" s="12">
        <f>SUM(O188:O196)</f>
        <v>0</v>
      </c>
      <c r="P187" s="48">
        <f>SUM(P188:P196)</f>
        <v>0</v>
      </c>
      <c r="Q187" s="48">
        <f>SUM(Q188:Q196)</f>
        <v>0</v>
      </c>
      <c r="R187" s="48">
        <f>SUM(R188:R196)</f>
        <v>0</v>
      </c>
      <c r="S187" s="12">
        <f>SUM(S188:S196)</f>
        <v>0</v>
      </c>
      <c r="T187" s="12">
        <f>SUM(T188:T196)</f>
        <v>0</v>
      </c>
      <c r="U187" s="12">
        <f>SUM(U188:U196)</f>
        <v>0</v>
      </c>
      <c r="V187" s="12">
        <f>SUM(V188:V196)</f>
        <v>0</v>
      </c>
      <c r="W187" s="12">
        <f>SUM(W188:W196)</f>
        <v>0</v>
      </c>
    </row>
    <row r="188" ht="17.1" customHeight="1" spans="1:23">
      <c r="A188" s="27">
        <v>21901</v>
      </c>
      <c r="B188" s="6" t="s">
        <v>1788</v>
      </c>
      <c r="C188" s="13">
        <v>0</v>
      </c>
      <c r="D188" s="12">
        <f t="shared" ref="D188:D196" si="66">SUM(E188:S188)</f>
        <v>0</v>
      </c>
      <c r="E188" s="13">
        <v>0</v>
      </c>
      <c r="F188" s="72">
        <v>0</v>
      </c>
      <c r="G188" s="72">
        <v>0</v>
      </c>
      <c r="H188" s="50">
        <v>0</v>
      </c>
      <c r="I188" s="50">
        <v>0</v>
      </c>
      <c r="J188" s="72">
        <v>0</v>
      </c>
      <c r="K188" s="72">
        <v>0</v>
      </c>
      <c r="L188" s="50">
        <v>0</v>
      </c>
      <c r="M188" s="13">
        <v>0</v>
      </c>
      <c r="N188" s="13">
        <v>0</v>
      </c>
      <c r="O188" s="9">
        <v>0</v>
      </c>
      <c r="P188" s="72">
        <v>0</v>
      </c>
      <c r="Q188" s="50">
        <v>0</v>
      </c>
      <c r="R188" s="72">
        <v>0</v>
      </c>
      <c r="S188" s="13">
        <v>0</v>
      </c>
      <c r="T188" s="12">
        <f t="shared" ref="T188:T196" si="67">C188+D188</f>
        <v>0</v>
      </c>
      <c r="U188" s="12">
        <f>'L02'!C1213</f>
        <v>0</v>
      </c>
      <c r="V188" s="12">
        <f t="shared" ref="V188:V196" si="68">T188-U188</f>
        <v>0</v>
      </c>
      <c r="W188" s="9">
        <v>0</v>
      </c>
    </row>
    <row r="189" ht="17.1" customHeight="1" spans="1:23">
      <c r="A189" s="27">
        <v>21902</v>
      </c>
      <c r="B189" s="6" t="s">
        <v>1789</v>
      </c>
      <c r="C189" s="13">
        <v>0</v>
      </c>
      <c r="D189" s="12">
        <f>SUM(E189:S189)</f>
        <v>0</v>
      </c>
      <c r="E189" s="13">
        <v>0</v>
      </c>
      <c r="F189" s="72">
        <v>0</v>
      </c>
      <c r="G189" s="72">
        <v>0</v>
      </c>
      <c r="H189" s="50">
        <v>0</v>
      </c>
      <c r="I189" s="50">
        <v>0</v>
      </c>
      <c r="J189" s="72">
        <v>0</v>
      </c>
      <c r="K189" s="72">
        <v>0</v>
      </c>
      <c r="L189" s="50">
        <v>0</v>
      </c>
      <c r="M189" s="13">
        <v>0</v>
      </c>
      <c r="N189" s="13">
        <v>0</v>
      </c>
      <c r="O189" s="9">
        <v>0</v>
      </c>
      <c r="P189" s="72">
        <v>0</v>
      </c>
      <c r="Q189" s="50">
        <v>0</v>
      </c>
      <c r="R189" s="72">
        <v>0</v>
      </c>
      <c r="S189" s="13">
        <v>0</v>
      </c>
      <c r="T189" s="12">
        <f>C189+D189</f>
        <v>0</v>
      </c>
      <c r="U189" s="12">
        <f>'L02'!C1214</f>
        <v>0</v>
      </c>
      <c r="V189" s="12">
        <f>T189-U189</f>
        <v>0</v>
      </c>
      <c r="W189" s="9">
        <v>0</v>
      </c>
    </row>
    <row r="190" ht="17.1" customHeight="1" spans="1:23">
      <c r="A190" s="27">
        <v>21903</v>
      </c>
      <c r="B190" s="6" t="s">
        <v>1790</v>
      </c>
      <c r="C190" s="13">
        <v>0</v>
      </c>
      <c r="D190" s="12">
        <f>SUM(E190:S190)</f>
        <v>0</v>
      </c>
      <c r="E190" s="13">
        <v>0</v>
      </c>
      <c r="F190" s="72">
        <v>0</v>
      </c>
      <c r="G190" s="72">
        <v>0</v>
      </c>
      <c r="H190" s="50">
        <v>0</v>
      </c>
      <c r="I190" s="50">
        <v>0</v>
      </c>
      <c r="J190" s="72">
        <v>0</v>
      </c>
      <c r="K190" s="72">
        <v>0</v>
      </c>
      <c r="L190" s="50">
        <v>0</v>
      </c>
      <c r="M190" s="13">
        <v>0</v>
      </c>
      <c r="N190" s="13">
        <v>0</v>
      </c>
      <c r="O190" s="9">
        <v>0</v>
      </c>
      <c r="P190" s="72">
        <v>0</v>
      </c>
      <c r="Q190" s="50">
        <v>0</v>
      </c>
      <c r="R190" s="72">
        <v>0</v>
      </c>
      <c r="S190" s="13">
        <v>0</v>
      </c>
      <c r="T190" s="12">
        <f>C190+D190</f>
        <v>0</v>
      </c>
      <c r="U190" s="12">
        <f>'L02'!C1215</f>
        <v>0</v>
      </c>
      <c r="V190" s="12">
        <f>T190-U190</f>
        <v>0</v>
      </c>
      <c r="W190" s="9">
        <v>0</v>
      </c>
    </row>
    <row r="191" ht="17.1" customHeight="1" spans="1:23">
      <c r="A191" s="27">
        <v>21904</v>
      </c>
      <c r="B191" s="6" t="s">
        <v>1791</v>
      </c>
      <c r="C191" s="13">
        <v>0</v>
      </c>
      <c r="D191" s="12">
        <f>SUM(E191:S191)</f>
        <v>0</v>
      </c>
      <c r="E191" s="13">
        <v>0</v>
      </c>
      <c r="F191" s="72">
        <v>0</v>
      </c>
      <c r="G191" s="72">
        <v>0</v>
      </c>
      <c r="H191" s="50">
        <v>0</v>
      </c>
      <c r="I191" s="50">
        <v>0</v>
      </c>
      <c r="J191" s="72">
        <v>0</v>
      </c>
      <c r="K191" s="72">
        <v>0</v>
      </c>
      <c r="L191" s="50">
        <v>0</v>
      </c>
      <c r="M191" s="13">
        <v>0</v>
      </c>
      <c r="N191" s="13">
        <v>0</v>
      </c>
      <c r="O191" s="9">
        <v>0</v>
      </c>
      <c r="P191" s="72">
        <v>0</v>
      </c>
      <c r="Q191" s="50">
        <v>0</v>
      </c>
      <c r="R191" s="72">
        <v>0</v>
      </c>
      <c r="S191" s="13">
        <v>0</v>
      </c>
      <c r="T191" s="12">
        <f>C191+D191</f>
        <v>0</v>
      </c>
      <c r="U191" s="12">
        <f>'L02'!C1216</f>
        <v>0</v>
      </c>
      <c r="V191" s="12">
        <f>T191-U191</f>
        <v>0</v>
      </c>
      <c r="W191" s="9">
        <v>0</v>
      </c>
    </row>
    <row r="192" ht="17.1" customHeight="1" spans="1:23">
      <c r="A192" s="27">
        <v>21905</v>
      </c>
      <c r="B192" s="6" t="s">
        <v>1792</v>
      </c>
      <c r="C192" s="13">
        <v>0</v>
      </c>
      <c r="D192" s="12">
        <f>SUM(E192:S192)</f>
        <v>0</v>
      </c>
      <c r="E192" s="13">
        <v>0</v>
      </c>
      <c r="F192" s="72">
        <v>0</v>
      </c>
      <c r="G192" s="72">
        <v>0</v>
      </c>
      <c r="H192" s="50">
        <v>0</v>
      </c>
      <c r="I192" s="50">
        <v>0</v>
      </c>
      <c r="J192" s="72">
        <v>0</v>
      </c>
      <c r="K192" s="72">
        <v>0</v>
      </c>
      <c r="L192" s="50">
        <v>0</v>
      </c>
      <c r="M192" s="13">
        <v>0</v>
      </c>
      <c r="N192" s="13">
        <v>0</v>
      </c>
      <c r="O192" s="9">
        <v>0</v>
      </c>
      <c r="P192" s="72">
        <v>0</v>
      </c>
      <c r="Q192" s="50">
        <v>0</v>
      </c>
      <c r="R192" s="72">
        <v>0</v>
      </c>
      <c r="S192" s="13">
        <v>0</v>
      </c>
      <c r="T192" s="12">
        <f>C192+D192</f>
        <v>0</v>
      </c>
      <c r="U192" s="12">
        <f>'L02'!C1217</f>
        <v>0</v>
      </c>
      <c r="V192" s="12">
        <f>T192-U192</f>
        <v>0</v>
      </c>
      <c r="W192" s="9">
        <v>0</v>
      </c>
    </row>
    <row r="193" ht="17.1" customHeight="1" spans="1:23">
      <c r="A193" s="27">
        <v>21906</v>
      </c>
      <c r="B193" s="6" t="s">
        <v>1520</v>
      </c>
      <c r="C193" s="13">
        <v>0</v>
      </c>
      <c r="D193" s="12">
        <f>SUM(E193:S193)</f>
        <v>0</v>
      </c>
      <c r="E193" s="13">
        <v>0</v>
      </c>
      <c r="F193" s="72">
        <v>0</v>
      </c>
      <c r="G193" s="72">
        <v>0</v>
      </c>
      <c r="H193" s="50">
        <v>0</v>
      </c>
      <c r="I193" s="50">
        <v>0</v>
      </c>
      <c r="J193" s="72">
        <v>0</v>
      </c>
      <c r="K193" s="72">
        <v>0</v>
      </c>
      <c r="L193" s="50">
        <v>0</v>
      </c>
      <c r="M193" s="13">
        <v>0</v>
      </c>
      <c r="N193" s="13">
        <v>0</v>
      </c>
      <c r="O193" s="9">
        <v>0</v>
      </c>
      <c r="P193" s="72">
        <v>0</v>
      </c>
      <c r="Q193" s="50">
        <v>0</v>
      </c>
      <c r="R193" s="72">
        <v>0</v>
      </c>
      <c r="S193" s="13">
        <v>0</v>
      </c>
      <c r="T193" s="12">
        <f>C193+D193</f>
        <v>0</v>
      </c>
      <c r="U193" s="12">
        <f>'L02'!C1218</f>
        <v>0</v>
      </c>
      <c r="V193" s="12">
        <f>T193-U193</f>
        <v>0</v>
      </c>
      <c r="W193" s="9">
        <v>0</v>
      </c>
    </row>
    <row r="194" ht="17.1" customHeight="1" spans="1:23">
      <c r="A194" s="27">
        <v>21907</v>
      </c>
      <c r="B194" s="6" t="s">
        <v>1793</v>
      </c>
      <c r="C194" s="13">
        <v>0</v>
      </c>
      <c r="D194" s="12">
        <f>SUM(E194:S194)</f>
        <v>0</v>
      </c>
      <c r="E194" s="13">
        <v>0</v>
      </c>
      <c r="F194" s="72">
        <v>0</v>
      </c>
      <c r="G194" s="72">
        <v>0</v>
      </c>
      <c r="H194" s="50">
        <v>0</v>
      </c>
      <c r="I194" s="50">
        <v>0</v>
      </c>
      <c r="J194" s="72">
        <v>0</v>
      </c>
      <c r="K194" s="72">
        <v>0</v>
      </c>
      <c r="L194" s="50">
        <v>0</v>
      </c>
      <c r="M194" s="13">
        <v>0</v>
      </c>
      <c r="N194" s="13">
        <v>0</v>
      </c>
      <c r="O194" s="9">
        <v>0</v>
      </c>
      <c r="P194" s="72">
        <v>0</v>
      </c>
      <c r="Q194" s="50">
        <v>0</v>
      </c>
      <c r="R194" s="72">
        <v>0</v>
      </c>
      <c r="S194" s="13">
        <v>0</v>
      </c>
      <c r="T194" s="12">
        <f>C194+D194</f>
        <v>0</v>
      </c>
      <c r="U194" s="12">
        <f>'L02'!C1219</f>
        <v>0</v>
      </c>
      <c r="V194" s="12">
        <f>T194-U194</f>
        <v>0</v>
      </c>
      <c r="W194" s="9">
        <v>0</v>
      </c>
    </row>
    <row r="195" ht="17.1" customHeight="1" spans="1:23">
      <c r="A195" s="27">
        <v>21908</v>
      </c>
      <c r="B195" s="6" t="s">
        <v>1794</v>
      </c>
      <c r="C195" s="13">
        <v>0</v>
      </c>
      <c r="D195" s="12">
        <f>SUM(E195:S195)</f>
        <v>0</v>
      </c>
      <c r="E195" s="13">
        <v>0</v>
      </c>
      <c r="F195" s="72">
        <v>0</v>
      </c>
      <c r="G195" s="72">
        <v>0</v>
      </c>
      <c r="H195" s="50">
        <v>0</v>
      </c>
      <c r="I195" s="50">
        <v>0</v>
      </c>
      <c r="J195" s="72">
        <v>0</v>
      </c>
      <c r="K195" s="72">
        <v>0</v>
      </c>
      <c r="L195" s="50">
        <v>0</v>
      </c>
      <c r="M195" s="13">
        <v>0</v>
      </c>
      <c r="N195" s="13">
        <v>0</v>
      </c>
      <c r="O195" s="9">
        <v>0</v>
      </c>
      <c r="P195" s="72">
        <v>0</v>
      </c>
      <c r="Q195" s="50">
        <v>0</v>
      </c>
      <c r="R195" s="72">
        <v>0</v>
      </c>
      <c r="S195" s="13">
        <v>0</v>
      </c>
      <c r="T195" s="12">
        <f>C195+D195</f>
        <v>0</v>
      </c>
      <c r="U195" s="12">
        <f>'L02'!C1220</f>
        <v>0</v>
      </c>
      <c r="V195" s="12">
        <f>T195-U195</f>
        <v>0</v>
      </c>
      <c r="W195" s="9">
        <v>0</v>
      </c>
    </row>
    <row r="196" ht="17.1" customHeight="1" spans="1:23">
      <c r="A196" s="27">
        <v>21999</v>
      </c>
      <c r="B196" s="6" t="s">
        <v>1795</v>
      </c>
      <c r="C196" s="13">
        <v>0</v>
      </c>
      <c r="D196" s="12">
        <f>SUM(E196:S196)</f>
        <v>0</v>
      </c>
      <c r="E196" s="13">
        <v>0</v>
      </c>
      <c r="F196" s="72">
        <v>0</v>
      </c>
      <c r="G196" s="72">
        <v>0</v>
      </c>
      <c r="H196" s="50">
        <v>0</v>
      </c>
      <c r="I196" s="50">
        <v>0</v>
      </c>
      <c r="J196" s="72">
        <v>0</v>
      </c>
      <c r="K196" s="72">
        <v>0</v>
      </c>
      <c r="L196" s="50">
        <v>0</v>
      </c>
      <c r="M196" s="13">
        <v>0</v>
      </c>
      <c r="N196" s="13">
        <v>0</v>
      </c>
      <c r="O196" s="9">
        <v>0</v>
      </c>
      <c r="P196" s="72">
        <v>0</v>
      </c>
      <c r="Q196" s="50">
        <v>0</v>
      </c>
      <c r="R196" s="72">
        <v>0</v>
      </c>
      <c r="S196" s="13">
        <v>0</v>
      </c>
      <c r="T196" s="12">
        <f>C196+D196</f>
        <v>0</v>
      </c>
      <c r="U196" s="12">
        <f>'L02'!C1221</f>
        <v>0</v>
      </c>
      <c r="V196" s="12">
        <f>T196-U196</f>
        <v>0</v>
      </c>
      <c r="W196" s="9">
        <v>0</v>
      </c>
    </row>
    <row r="197" ht="17.1" customHeight="1" spans="1:23">
      <c r="A197" s="27">
        <v>220</v>
      </c>
      <c r="B197" s="49" t="s">
        <v>1796</v>
      </c>
      <c r="C197" s="12">
        <f t="shared" ref="C197:W197" si="69">SUM(C198:C203)</f>
        <v>500</v>
      </c>
      <c r="D197" s="12">
        <f>SUM(D198:D203)</f>
        <v>-168</v>
      </c>
      <c r="E197" s="12">
        <f>SUM(E198:E203)</f>
        <v>0</v>
      </c>
      <c r="F197" s="12">
        <f>SUM(F198:F203)</f>
        <v>0</v>
      </c>
      <c r="G197" s="12">
        <f>SUM(G198:G203)</f>
        <v>220</v>
      </c>
      <c r="H197" s="12">
        <f>SUM(H198:H203)</f>
        <v>0</v>
      </c>
      <c r="I197" s="12">
        <f>SUM(I198:I203)</f>
        <v>0</v>
      </c>
      <c r="J197" s="12">
        <f>SUM(J198:J203)</f>
        <v>0</v>
      </c>
      <c r="K197" s="12">
        <f>SUM(K198:K203)</f>
        <v>0</v>
      </c>
      <c r="L197" s="12">
        <f>SUM(L198:L203)</f>
        <v>0</v>
      </c>
      <c r="M197" s="12">
        <f>SUM(M198:M203)</f>
        <v>-388</v>
      </c>
      <c r="N197" s="12">
        <f>SUM(N198:N203)</f>
        <v>0</v>
      </c>
      <c r="O197" s="12">
        <f>SUM(O198:O203)</f>
        <v>0</v>
      </c>
      <c r="P197" s="12">
        <f>SUM(P198:P203)</f>
        <v>0</v>
      </c>
      <c r="Q197" s="12">
        <f>SUM(Q198:Q203)</f>
        <v>0</v>
      </c>
      <c r="R197" s="12">
        <f>SUM(R198:R203)</f>
        <v>0</v>
      </c>
      <c r="S197" s="12">
        <f>SUM(S198:S203)</f>
        <v>0</v>
      </c>
      <c r="T197" s="12">
        <f>SUM(T198:T203)</f>
        <v>332</v>
      </c>
      <c r="U197" s="12">
        <f>SUM(U198:U203)</f>
        <v>332</v>
      </c>
      <c r="V197" s="12">
        <f>SUM(V198:V203)</f>
        <v>0</v>
      </c>
      <c r="W197" s="12">
        <f>SUM(W198:W203)</f>
        <v>0</v>
      </c>
    </row>
    <row r="198" ht="17.1" customHeight="1" spans="1:23">
      <c r="A198" s="27">
        <v>22001</v>
      </c>
      <c r="B198" s="6" t="s">
        <v>1797</v>
      </c>
      <c r="C198" s="13">
        <v>500</v>
      </c>
      <c r="D198" s="12">
        <f t="shared" ref="D198:D203" si="70">SUM(E198:S198)</f>
        <v>-168</v>
      </c>
      <c r="E198" s="13">
        <v>0</v>
      </c>
      <c r="F198" s="72">
        <v>0</v>
      </c>
      <c r="G198" s="72">
        <v>220</v>
      </c>
      <c r="H198" s="50">
        <v>0</v>
      </c>
      <c r="I198" s="50">
        <v>0</v>
      </c>
      <c r="J198" s="72">
        <v>0</v>
      </c>
      <c r="K198" s="72">
        <v>0</v>
      </c>
      <c r="L198" s="50">
        <v>0</v>
      </c>
      <c r="M198" s="13">
        <v>-388</v>
      </c>
      <c r="N198" s="13">
        <v>0</v>
      </c>
      <c r="O198" s="9">
        <v>0</v>
      </c>
      <c r="P198" s="72">
        <v>0</v>
      </c>
      <c r="Q198" s="50">
        <v>0</v>
      </c>
      <c r="R198" s="72">
        <v>0</v>
      </c>
      <c r="S198" s="13">
        <v>0</v>
      </c>
      <c r="T198" s="12">
        <f t="shared" ref="T198:T203" si="71">C198+D198</f>
        <v>332</v>
      </c>
      <c r="U198" s="12">
        <f>'L02'!C1223</f>
        <v>332</v>
      </c>
      <c r="V198" s="12">
        <f t="shared" ref="V198:V203" si="72">T198-U198</f>
        <v>0</v>
      </c>
      <c r="W198" s="9">
        <v>0</v>
      </c>
    </row>
    <row r="199" ht="17.1" customHeight="1" spans="1:23">
      <c r="A199" s="27">
        <v>22002</v>
      </c>
      <c r="B199" s="6" t="s">
        <v>1813</v>
      </c>
      <c r="C199" s="13">
        <v>0</v>
      </c>
      <c r="D199" s="12">
        <f>SUM(E199:S199)</f>
        <v>0</v>
      </c>
      <c r="E199" s="13">
        <v>0</v>
      </c>
      <c r="F199" s="72">
        <v>0</v>
      </c>
      <c r="G199" s="72">
        <v>0</v>
      </c>
      <c r="H199" s="50">
        <v>0</v>
      </c>
      <c r="I199" s="50">
        <v>0</v>
      </c>
      <c r="J199" s="72">
        <v>0</v>
      </c>
      <c r="K199" s="72">
        <v>0</v>
      </c>
      <c r="L199" s="50">
        <v>0</v>
      </c>
      <c r="M199" s="13">
        <v>0</v>
      </c>
      <c r="N199" s="13">
        <v>0</v>
      </c>
      <c r="O199" s="9">
        <v>0</v>
      </c>
      <c r="P199" s="72">
        <v>0</v>
      </c>
      <c r="Q199" s="50">
        <v>0</v>
      </c>
      <c r="R199" s="72">
        <v>0</v>
      </c>
      <c r="S199" s="13">
        <v>0</v>
      </c>
      <c r="T199" s="12">
        <f>C199+D199</f>
        <v>0</v>
      </c>
      <c r="U199" s="12">
        <f>'L02'!C1243</f>
        <v>0</v>
      </c>
      <c r="V199" s="12">
        <f>T199-U199</f>
        <v>0</v>
      </c>
      <c r="W199" s="9">
        <v>0</v>
      </c>
    </row>
    <row r="200" ht="17.1" customHeight="1" spans="1:23">
      <c r="A200" s="27">
        <v>22003</v>
      </c>
      <c r="B200" s="6" t="s">
        <v>1829</v>
      </c>
      <c r="C200" s="13">
        <v>0</v>
      </c>
      <c r="D200" s="12">
        <f>SUM(E200:S200)</f>
        <v>0</v>
      </c>
      <c r="E200" s="13">
        <v>0</v>
      </c>
      <c r="F200" s="72">
        <v>0</v>
      </c>
      <c r="G200" s="72">
        <v>0</v>
      </c>
      <c r="H200" s="50">
        <v>0</v>
      </c>
      <c r="I200" s="50">
        <v>0</v>
      </c>
      <c r="J200" s="72">
        <v>0</v>
      </c>
      <c r="K200" s="72">
        <v>0</v>
      </c>
      <c r="L200" s="50">
        <v>0</v>
      </c>
      <c r="M200" s="13">
        <v>0</v>
      </c>
      <c r="N200" s="13">
        <v>0</v>
      </c>
      <c r="O200" s="9">
        <v>0</v>
      </c>
      <c r="P200" s="72">
        <v>0</v>
      </c>
      <c r="Q200" s="50">
        <v>0</v>
      </c>
      <c r="R200" s="72">
        <v>0</v>
      </c>
      <c r="S200" s="13">
        <v>0</v>
      </c>
      <c r="T200" s="12">
        <f>C200+D200</f>
        <v>0</v>
      </c>
      <c r="U200" s="12">
        <f>'L02'!C1263</f>
        <v>0</v>
      </c>
      <c r="V200" s="12">
        <f>T200-U200</f>
        <v>0</v>
      </c>
      <c r="W200" s="9">
        <v>0</v>
      </c>
    </row>
    <row r="201" ht="17.1" customHeight="1" spans="1:23">
      <c r="A201" s="27">
        <v>22004</v>
      </c>
      <c r="B201" s="6" t="s">
        <v>1834</v>
      </c>
      <c r="C201" s="13">
        <v>0</v>
      </c>
      <c r="D201" s="12">
        <f>SUM(E201:S201)</f>
        <v>0</v>
      </c>
      <c r="E201" s="13">
        <v>0</v>
      </c>
      <c r="F201" s="72">
        <v>0</v>
      </c>
      <c r="G201" s="72">
        <v>0</v>
      </c>
      <c r="H201" s="50">
        <v>0</v>
      </c>
      <c r="I201" s="50">
        <v>0</v>
      </c>
      <c r="J201" s="72">
        <v>0</v>
      </c>
      <c r="K201" s="72">
        <v>0</v>
      </c>
      <c r="L201" s="50">
        <v>0</v>
      </c>
      <c r="M201" s="13">
        <v>0</v>
      </c>
      <c r="N201" s="13">
        <v>0</v>
      </c>
      <c r="O201" s="9">
        <v>0</v>
      </c>
      <c r="P201" s="72">
        <v>0</v>
      </c>
      <c r="Q201" s="50">
        <v>0</v>
      </c>
      <c r="R201" s="72">
        <v>0</v>
      </c>
      <c r="S201" s="13">
        <v>0</v>
      </c>
      <c r="T201" s="12">
        <f>C201+D201</f>
        <v>0</v>
      </c>
      <c r="U201" s="12">
        <f>'L02'!C1272</f>
        <v>0</v>
      </c>
      <c r="V201" s="12">
        <f>T201-U201</f>
        <v>0</v>
      </c>
      <c r="W201" s="9">
        <v>0</v>
      </c>
    </row>
    <row r="202" ht="17.1" customHeight="1" spans="1:23">
      <c r="A202" s="27">
        <v>22005</v>
      </c>
      <c r="B202" s="6" t="s">
        <v>1844</v>
      </c>
      <c r="C202" s="13">
        <v>0</v>
      </c>
      <c r="D202" s="12">
        <f>SUM(E202:S202)</f>
        <v>0</v>
      </c>
      <c r="E202" s="13">
        <v>0</v>
      </c>
      <c r="F202" s="72">
        <v>0</v>
      </c>
      <c r="G202" s="72">
        <v>0</v>
      </c>
      <c r="H202" s="50">
        <v>0</v>
      </c>
      <c r="I202" s="50">
        <v>0</v>
      </c>
      <c r="J202" s="72">
        <v>0</v>
      </c>
      <c r="K202" s="72">
        <v>0</v>
      </c>
      <c r="L202" s="50">
        <v>0</v>
      </c>
      <c r="M202" s="13">
        <v>0</v>
      </c>
      <c r="N202" s="13">
        <v>0</v>
      </c>
      <c r="O202" s="9">
        <v>0</v>
      </c>
      <c r="P202" s="72">
        <v>0</v>
      </c>
      <c r="Q202" s="50">
        <v>0</v>
      </c>
      <c r="R202" s="72">
        <v>0</v>
      </c>
      <c r="S202" s="13">
        <v>0</v>
      </c>
      <c r="T202" s="12">
        <f>C202+D202</f>
        <v>0</v>
      </c>
      <c r="U202" s="12">
        <f>'L02'!C1285</f>
        <v>0</v>
      </c>
      <c r="V202" s="12">
        <f>T202-U202</f>
        <v>0</v>
      </c>
      <c r="W202" s="9">
        <v>0</v>
      </c>
    </row>
    <row r="203" ht="17.1" customHeight="1" spans="1:23">
      <c r="A203" s="27">
        <v>22099</v>
      </c>
      <c r="B203" s="6" t="s">
        <v>2143</v>
      </c>
      <c r="C203" s="13">
        <v>0</v>
      </c>
      <c r="D203" s="12">
        <f>SUM(E203:S203)</f>
        <v>0</v>
      </c>
      <c r="E203" s="13">
        <v>0</v>
      </c>
      <c r="F203" s="72">
        <v>0</v>
      </c>
      <c r="G203" s="72">
        <v>0</v>
      </c>
      <c r="H203" s="50">
        <v>0</v>
      </c>
      <c r="I203" s="50">
        <v>0</v>
      </c>
      <c r="J203" s="72">
        <v>0</v>
      </c>
      <c r="K203" s="72">
        <v>0</v>
      </c>
      <c r="L203" s="50">
        <v>0</v>
      </c>
      <c r="M203" s="13">
        <v>0</v>
      </c>
      <c r="N203" s="13">
        <v>0</v>
      </c>
      <c r="O203" s="9">
        <v>0</v>
      </c>
      <c r="P203" s="72">
        <v>0</v>
      </c>
      <c r="Q203" s="50">
        <v>0</v>
      </c>
      <c r="R203" s="72">
        <v>0</v>
      </c>
      <c r="S203" s="13">
        <v>0</v>
      </c>
      <c r="T203" s="12">
        <f>C203+D203</f>
        <v>0</v>
      </c>
      <c r="U203" s="12">
        <f>'L02'!C1300</f>
        <v>0</v>
      </c>
      <c r="V203" s="12">
        <f>T203-U203</f>
        <v>0</v>
      </c>
      <c r="W203" s="9">
        <v>0</v>
      </c>
    </row>
    <row r="204" s="105" customFormat="1" ht="17.1" customHeight="1" spans="1:23">
      <c r="A204" s="27">
        <v>221</v>
      </c>
      <c r="B204" s="49" t="s">
        <v>1858</v>
      </c>
      <c r="C204" s="12">
        <f t="shared" ref="C204:W204" si="73">SUM(C205:C207)</f>
        <v>60</v>
      </c>
      <c r="D204" s="12">
        <f>SUM(D205:D207)</f>
        <v>705</v>
      </c>
      <c r="E204" s="12">
        <f>SUM(E205:E207)</f>
        <v>0</v>
      </c>
      <c r="F204" s="48">
        <f>SUM(F205:F207)</f>
        <v>0</v>
      </c>
      <c r="G204" s="48">
        <f>SUM(G205:G207)</f>
        <v>733</v>
      </c>
      <c r="H204" s="48">
        <f>SUM(H205:H207)</f>
        <v>0</v>
      </c>
      <c r="I204" s="48">
        <f>SUM(I205:I207)</f>
        <v>0</v>
      </c>
      <c r="J204" s="48">
        <f>SUM(J205:J207)</f>
        <v>0</v>
      </c>
      <c r="K204" s="48">
        <f>SUM(K205:K207)</f>
        <v>0</v>
      </c>
      <c r="L204" s="48">
        <f>SUM(L205:L207)</f>
        <v>0</v>
      </c>
      <c r="M204" s="12">
        <f>SUM(M205:M207)</f>
        <v>-28</v>
      </c>
      <c r="N204" s="12">
        <f>SUM(N205:N207)</f>
        <v>0</v>
      </c>
      <c r="O204" s="12">
        <f>SUM(O205:O207)</f>
        <v>0</v>
      </c>
      <c r="P204" s="48">
        <f>SUM(P205:P207)</f>
        <v>0</v>
      </c>
      <c r="Q204" s="48">
        <f>SUM(Q205:Q207)</f>
        <v>0</v>
      </c>
      <c r="R204" s="48">
        <f>SUM(R205:R207)</f>
        <v>0</v>
      </c>
      <c r="S204" s="12">
        <f>SUM(S205:S207)</f>
        <v>0</v>
      </c>
      <c r="T204" s="12">
        <f>SUM(T205:T207)</f>
        <v>765</v>
      </c>
      <c r="U204" s="12">
        <f>SUM(U205:U207)</f>
        <v>765</v>
      </c>
      <c r="V204" s="12">
        <f>SUM(V205:V207)</f>
        <v>0</v>
      </c>
      <c r="W204" s="12">
        <f>SUM(W205:W207)</f>
        <v>0</v>
      </c>
    </row>
    <row r="205" ht="17.1" customHeight="1" spans="1:23">
      <c r="A205" s="27">
        <v>22101</v>
      </c>
      <c r="B205" s="6" t="s">
        <v>1859</v>
      </c>
      <c r="C205" s="13">
        <v>60</v>
      </c>
      <c r="D205" s="12">
        <f t="shared" ref="D205:D207" si="74">SUM(E205:S205)</f>
        <v>705</v>
      </c>
      <c r="E205" s="13">
        <v>0</v>
      </c>
      <c r="F205" s="72">
        <v>0</v>
      </c>
      <c r="G205" s="72">
        <v>733</v>
      </c>
      <c r="H205" s="50">
        <v>0</v>
      </c>
      <c r="I205" s="50">
        <v>0</v>
      </c>
      <c r="J205" s="72">
        <v>0</v>
      </c>
      <c r="K205" s="72">
        <v>0</v>
      </c>
      <c r="L205" s="50">
        <v>0</v>
      </c>
      <c r="M205" s="13">
        <v>-28</v>
      </c>
      <c r="N205" s="13">
        <v>0</v>
      </c>
      <c r="O205" s="9">
        <v>0</v>
      </c>
      <c r="P205" s="72">
        <v>0</v>
      </c>
      <c r="Q205" s="50">
        <v>0</v>
      </c>
      <c r="R205" s="72">
        <v>0</v>
      </c>
      <c r="S205" s="13">
        <v>0</v>
      </c>
      <c r="T205" s="12">
        <f t="shared" ref="T205:T207" si="75">C205+D205</f>
        <v>765</v>
      </c>
      <c r="U205" s="12">
        <f>'L02'!C1303</f>
        <v>765</v>
      </c>
      <c r="V205" s="12">
        <f t="shared" ref="V205:V207" si="76">T205-U205</f>
        <v>0</v>
      </c>
      <c r="W205" s="9">
        <v>0</v>
      </c>
    </row>
    <row r="206" ht="17.1" customHeight="1" spans="1:23">
      <c r="A206" s="27">
        <v>22102</v>
      </c>
      <c r="B206" s="6" t="s">
        <v>1868</v>
      </c>
      <c r="C206" s="13">
        <v>0</v>
      </c>
      <c r="D206" s="12">
        <f>SUM(E206:S206)</f>
        <v>0</v>
      </c>
      <c r="E206" s="13">
        <v>0</v>
      </c>
      <c r="F206" s="72">
        <v>0</v>
      </c>
      <c r="G206" s="72">
        <v>0</v>
      </c>
      <c r="H206" s="50">
        <v>0</v>
      </c>
      <c r="I206" s="50">
        <v>0</v>
      </c>
      <c r="J206" s="72">
        <v>0</v>
      </c>
      <c r="K206" s="72">
        <v>0</v>
      </c>
      <c r="L206" s="50">
        <v>0</v>
      </c>
      <c r="M206" s="13">
        <v>0</v>
      </c>
      <c r="N206" s="13">
        <v>0</v>
      </c>
      <c r="O206" s="9">
        <v>0</v>
      </c>
      <c r="P206" s="72">
        <v>0</v>
      </c>
      <c r="Q206" s="50">
        <v>0</v>
      </c>
      <c r="R206" s="72">
        <v>0</v>
      </c>
      <c r="S206" s="13">
        <v>0</v>
      </c>
      <c r="T206" s="12">
        <f>C206+D206</f>
        <v>0</v>
      </c>
      <c r="U206" s="12">
        <f>'L02'!C1312</f>
        <v>0</v>
      </c>
      <c r="V206" s="12">
        <f>T206-U206</f>
        <v>0</v>
      </c>
      <c r="W206" s="9">
        <v>0</v>
      </c>
    </row>
    <row r="207" ht="17.1" customHeight="1" spans="1:23">
      <c r="A207" s="27">
        <v>22103</v>
      </c>
      <c r="B207" s="6" t="s">
        <v>1872</v>
      </c>
      <c r="C207" s="13">
        <v>0</v>
      </c>
      <c r="D207" s="12">
        <f>SUM(E207:S207)</f>
        <v>0</v>
      </c>
      <c r="E207" s="13">
        <v>0</v>
      </c>
      <c r="F207" s="72">
        <v>0</v>
      </c>
      <c r="G207" s="72">
        <v>0</v>
      </c>
      <c r="H207" s="50">
        <v>0</v>
      </c>
      <c r="I207" s="50">
        <v>0</v>
      </c>
      <c r="J207" s="72">
        <v>0</v>
      </c>
      <c r="K207" s="72">
        <v>0</v>
      </c>
      <c r="L207" s="50">
        <v>0</v>
      </c>
      <c r="M207" s="13">
        <v>0</v>
      </c>
      <c r="N207" s="13">
        <v>0</v>
      </c>
      <c r="O207" s="9">
        <v>0</v>
      </c>
      <c r="P207" s="72">
        <v>0</v>
      </c>
      <c r="Q207" s="50">
        <v>0</v>
      </c>
      <c r="R207" s="72">
        <v>0</v>
      </c>
      <c r="S207" s="13">
        <v>0</v>
      </c>
      <c r="T207" s="12">
        <f>C207+D207</f>
        <v>0</v>
      </c>
      <c r="U207" s="12">
        <f>'L02'!C1316</f>
        <v>0</v>
      </c>
      <c r="V207" s="12">
        <f>T207-U207</f>
        <v>0</v>
      </c>
      <c r="W207" s="9">
        <v>0</v>
      </c>
    </row>
    <row r="208" ht="17.1" customHeight="1" spans="1:23">
      <c r="A208" s="27">
        <v>222</v>
      </c>
      <c r="B208" s="49" t="s">
        <v>1876</v>
      </c>
      <c r="C208" s="12">
        <f t="shared" ref="C208:W208" si="77">SUM(C209:C213)</f>
        <v>50</v>
      </c>
      <c r="D208" s="12">
        <f>SUM(D209:D213)</f>
        <v>84</v>
      </c>
      <c r="E208" s="12">
        <f>SUM(E209:E213)</f>
        <v>0</v>
      </c>
      <c r="F208" s="48">
        <f>SUM(F209:F213)</f>
        <v>0</v>
      </c>
      <c r="G208" s="48">
        <f>SUM(G209:G213)</f>
        <v>0</v>
      </c>
      <c r="H208" s="48">
        <f>SUM(H209:H213)</f>
        <v>0</v>
      </c>
      <c r="I208" s="48">
        <f>SUM(I209:I213)</f>
        <v>0</v>
      </c>
      <c r="J208" s="48">
        <f>SUM(J209:J213)</f>
        <v>0</v>
      </c>
      <c r="K208" s="48">
        <f>SUM(K209:K213)</f>
        <v>0</v>
      </c>
      <c r="L208" s="48">
        <f>SUM(L209:L213)</f>
        <v>0</v>
      </c>
      <c r="M208" s="12">
        <f>SUM(M209:M213)</f>
        <v>84</v>
      </c>
      <c r="N208" s="12">
        <f>SUM(N209:N213)</f>
        <v>0</v>
      </c>
      <c r="O208" s="12">
        <f>SUM(O209:O213)</f>
        <v>0</v>
      </c>
      <c r="P208" s="48">
        <f>SUM(P209:P213)</f>
        <v>0</v>
      </c>
      <c r="Q208" s="48">
        <f>SUM(Q209:Q213)</f>
        <v>0</v>
      </c>
      <c r="R208" s="48">
        <f>SUM(R209:R213)</f>
        <v>0</v>
      </c>
      <c r="S208" s="12">
        <f>SUM(S209:S213)</f>
        <v>0</v>
      </c>
      <c r="T208" s="12">
        <f>SUM(T209:T213)</f>
        <v>134</v>
      </c>
      <c r="U208" s="12">
        <f>SUM(U209:U213)</f>
        <v>134</v>
      </c>
      <c r="V208" s="12">
        <f>SUM(V209:V213)</f>
        <v>0</v>
      </c>
      <c r="W208" s="12">
        <f>SUM(W209:W213)</f>
        <v>0</v>
      </c>
    </row>
    <row r="209" ht="17.1" customHeight="1" spans="1:23">
      <c r="A209" s="27">
        <v>22201</v>
      </c>
      <c r="B209" s="6" t="s">
        <v>1877</v>
      </c>
      <c r="C209" s="13">
        <v>50</v>
      </c>
      <c r="D209" s="12">
        <f t="shared" ref="D209:D214" si="78">SUM(E209:S209)</f>
        <v>84</v>
      </c>
      <c r="E209" s="13">
        <v>0</v>
      </c>
      <c r="F209" s="72">
        <v>0</v>
      </c>
      <c r="G209" s="72">
        <v>0</v>
      </c>
      <c r="H209" s="50">
        <v>0</v>
      </c>
      <c r="I209" s="50">
        <v>0</v>
      </c>
      <c r="J209" s="72">
        <v>0</v>
      </c>
      <c r="K209" s="72">
        <v>0</v>
      </c>
      <c r="L209" s="50">
        <v>0</v>
      </c>
      <c r="M209" s="13">
        <v>84</v>
      </c>
      <c r="N209" s="13">
        <v>0</v>
      </c>
      <c r="O209" s="9">
        <v>0</v>
      </c>
      <c r="P209" s="72">
        <v>0</v>
      </c>
      <c r="Q209" s="50">
        <v>0</v>
      </c>
      <c r="R209" s="72">
        <v>0</v>
      </c>
      <c r="S209" s="13">
        <v>0</v>
      </c>
      <c r="T209" s="12">
        <f t="shared" ref="T209:T214" si="79">C209+D209</f>
        <v>134</v>
      </c>
      <c r="U209" s="12">
        <f>'L02'!C1321</f>
        <v>134</v>
      </c>
      <c r="V209" s="12">
        <f t="shared" ref="V209:V214" si="80">T209-U209</f>
        <v>0</v>
      </c>
      <c r="W209" s="9">
        <v>0</v>
      </c>
    </row>
    <row r="210" s="105" customFormat="1" ht="17.1" customHeight="1" spans="1:23">
      <c r="A210" s="27">
        <v>22202</v>
      </c>
      <c r="B210" s="6" t="s">
        <v>1888</v>
      </c>
      <c r="C210" s="13">
        <v>0</v>
      </c>
      <c r="D210" s="12">
        <f>SUM(E210:S210)</f>
        <v>0</v>
      </c>
      <c r="E210" s="13">
        <v>0</v>
      </c>
      <c r="F210" s="72">
        <v>0</v>
      </c>
      <c r="G210" s="72">
        <v>0</v>
      </c>
      <c r="H210" s="50">
        <v>0</v>
      </c>
      <c r="I210" s="50">
        <v>0</v>
      </c>
      <c r="J210" s="72">
        <v>0</v>
      </c>
      <c r="K210" s="72">
        <v>0</v>
      </c>
      <c r="L210" s="50">
        <v>0</v>
      </c>
      <c r="M210" s="13">
        <v>0</v>
      </c>
      <c r="N210" s="13">
        <v>0</v>
      </c>
      <c r="O210" s="9">
        <v>0</v>
      </c>
      <c r="P210" s="72">
        <v>0</v>
      </c>
      <c r="Q210" s="50">
        <v>0</v>
      </c>
      <c r="R210" s="72">
        <v>0</v>
      </c>
      <c r="S210" s="13">
        <v>0</v>
      </c>
      <c r="T210" s="12">
        <f>C210+D210</f>
        <v>0</v>
      </c>
      <c r="U210" s="12">
        <f>'L02'!C1336</f>
        <v>0</v>
      </c>
      <c r="V210" s="12">
        <f>T210-U210</f>
        <v>0</v>
      </c>
      <c r="W210" s="9">
        <v>0</v>
      </c>
    </row>
    <row r="211" s="105" customFormat="1" ht="17.1" customHeight="1" spans="1:23">
      <c r="A211" s="27">
        <v>22203</v>
      </c>
      <c r="B211" s="6" t="s">
        <v>1898</v>
      </c>
      <c r="C211" s="13">
        <v>0</v>
      </c>
      <c r="D211" s="12">
        <f>SUM(E211:S211)</f>
        <v>0</v>
      </c>
      <c r="E211" s="13">
        <v>0</v>
      </c>
      <c r="F211" s="72">
        <v>0</v>
      </c>
      <c r="G211" s="72">
        <v>0</v>
      </c>
      <c r="H211" s="50">
        <v>0</v>
      </c>
      <c r="I211" s="50">
        <v>0</v>
      </c>
      <c r="J211" s="72">
        <v>0</v>
      </c>
      <c r="K211" s="72">
        <v>0</v>
      </c>
      <c r="L211" s="50">
        <v>0</v>
      </c>
      <c r="M211" s="13">
        <v>0</v>
      </c>
      <c r="N211" s="13">
        <v>0</v>
      </c>
      <c r="O211" s="9">
        <v>0</v>
      </c>
      <c r="P211" s="72">
        <v>0</v>
      </c>
      <c r="Q211" s="50">
        <v>0</v>
      </c>
      <c r="R211" s="72">
        <v>0</v>
      </c>
      <c r="S211" s="13">
        <v>0</v>
      </c>
      <c r="T211" s="12">
        <f>C211+D211</f>
        <v>0</v>
      </c>
      <c r="U211" s="12">
        <f>'L02'!C1350</f>
        <v>0</v>
      </c>
      <c r="V211" s="12">
        <f>T211-U211</f>
        <v>0</v>
      </c>
      <c r="W211" s="9">
        <v>0</v>
      </c>
    </row>
    <row r="212" s="105" customFormat="1" ht="17.1" customHeight="1" spans="1:23">
      <c r="A212" s="27">
        <v>22204</v>
      </c>
      <c r="B212" s="6" t="s">
        <v>1904</v>
      </c>
      <c r="C212" s="13">
        <v>0</v>
      </c>
      <c r="D212" s="12">
        <f>SUM(E212:S212)</f>
        <v>0</v>
      </c>
      <c r="E212" s="13">
        <v>0</v>
      </c>
      <c r="F212" s="72">
        <v>0</v>
      </c>
      <c r="G212" s="72">
        <v>0</v>
      </c>
      <c r="H212" s="50">
        <v>0</v>
      </c>
      <c r="I212" s="50">
        <v>0</v>
      </c>
      <c r="J212" s="72">
        <v>0</v>
      </c>
      <c r="K212" s="72">
        <v>0</v>
      </c>
      <c r="L212" s="50">
        <v>0</v>
      </c>
      <c r="M212" s="13">
        <v>0</v>
      </c>
      <c r="N212" s="13">
        <v>0</v>
      </c>
      <c r="O212" s="9">
        <v>0</v>
      </c>
      <c r="P212" s="72">
        <v>0</v>
      </c>
      <c r="Q212" s="50">
        <v>0</v>
      </c>
      <c r="R212" s="72">
        <v>0</v>
      </c>
      <c r="S212" s="13">
        <v>0</v>
      </c>
      <c r="T212" s="12">
        <f>C212+D212</f>
        <v>0</v>
      </c>
      <c r="U212" s="12">
        <f>'L02'!C1356</f>
        <v>0</v>
      </c>
      <c r="V212" s="12">
        <f>T212-U212</f>
        <v>0</v>
      </c>
      <c r="W212" s="9">
        <v>0</v>
      </c>
    </row>
    <row r="213" s="105" customFormat="1" ht="17.1" customHeight="1" spans="1:23">
      <c r="A213" s="27">
        <v>22205</v>
      </c>
      <c r="B213" s="6" t="s">
        <v>1910</v>
      </c>
      <c r="C213" s="13">
        <v>0</v>
      </c>
      <c r="D213" s="12">
        <f>SUM(E213:S213)</f>
        <v>0</v>
      </c>
      <c r="E213" s="13">
        <v>0</v>
      </c>
      <c r="F213" s="72">
        <v>0</v>
      </c>
      <c r="G213" s="72">
        <v>0</v>
      </c>
      <c r="H213" s="50">
        <v>0</v>
      </c>
      <c r="I213" s="50">
        <v>0</v>
      </c>
      <c r="J213" s="72">
        <v>0</v>
      </c>
      <c r="K213" s="72">
        <v>0</v>
      </c>
      <c r="L213" s="50">
        <v>0</v>
      </c>
      <c r="M213" s="13">
        <v>0</v>
      </c>
      <c r="N213" s="13">
        <v>0</v>
      </c>
      <c r="O213" s="9">
        <v>0</v>
      </c>
      <c r="P213" s="72">
        <v>0</v>
      </c>
      <c r="Q213" s="50">
        <v>0</v>
      </c>
      <c r="R213" s="72">
        <v>0</v>
      </c>
      <c r="S213" s="13">
        <v>0</v>
      </c>
      <c r="T213" s="12">
        <f>C213+D213</f>
        <v>0</v>
      </c>
      <c r="U213" s="12">
        <f>'L02'!C1362</f>
        <v>0</v>
      </c>
      <c r="V213" s="12">
        <f>T213-U213</f>
        <v>0</v>
      </c>
      <c r="W213" s="9">
        <v>0</v>
      </c>
    </row>
    <row r="214" ht="17.1" customHeight="1" spans="1:23">
      <c r="A214" s="27">
        <v>227</v>
      </c>
      <c r="B214" s="49" t="s">
        <v>2144</v>
      </c>
      <c r="C214" s="13">
        <v>1500</v>
      </c>
      <c r="D214" s="12">
        <f>SUM(E214:S214)</f>
        <v>-1500</v>
      </c>
      <c r="E214" s="13">
        <v>0</v>
      </c>
      <c r="F214" s="72">
        <v>0</v>
      </c>
      <c r="G214" s="72">
        <v>0</v>
      </c>
      <c r="H214" s="50">
        <v>0</v>
      </c>
      <c r="I214" s="50">
        <v>0</v>
      </c>
      <c r="J214" s="72">
        <v>0</v>
      </c>
      <c r="K214" s="72">
        <v>0</v>
      </c>
      <c r="L214" s="50">
        <v>-1500</v>
      </c>
      <c r="M214" s="13">
        <v>0</v>
      </c>
      <c r="N214" s="13">
        <v>0</v>
      </c>
      <c r="O214" s="9">
        <v>0</v>
      </c>
      <c r="P214" s="72">
        <v>0</v>
      </c>
      <c r="Q214" s="50">
        <v>0</v>
      </c>
      <c r="R214" s="72">
        <v>0</v>
      </c>
      <c r="S214" s="13">
        <v>0</v>
      </c>
      <c r="T214" s="12">
        <f>C214+D214</f>
        <v>0</v>
      </c>
      <c r="U214" s="9">
        <v>0</v>
      </c>
      <c r="V214" s="12">
        <f>T214-U214</f>
        <v>0</v>
      </c>
      <c r="W214" s="9">
        <v>0</v>
      </c>
    </row>
    <row r="215" ht="17.1" customHeight="1" spans="1:23">
      <c r="A215" s="27">
        <v>229</v>
      </c>
      <c r="B215" s="49" t="s">
        <v>1922</v>
      </c>
      <c r="C215" s="12">
        <f t="shared" ref="C215:W215" si="81">SUM(C216:C217)</f>
        <v>0</v>
      </c>
      <c r="D215" s="12">
        <f>SUM(D216:D217)</f>
        <v>3277</v>
      </c>
      <c r="E215" s="12">
        <f>SUM(E216:E217)</f>
        <v>0</v>
      </c>
      <c r="F215" s="48">
        <f>SUM(F216:F217)</f>
        <v>0</v>
      </c>
      <c r="G215" s="48">
        <f>SUM(G216:G217)</f>
        <v>0</v>
      </c>
      <c r="H215" s="48">
        <f>SUM(H216:H217)</f>
        <v>0</v>
      </c>
      <c r="I215" s="48">
        <f>SUM(I216:I217)</f>
        <v>0</v>
      </c>
      <c r="J215" s="48">
        <f>SUM(J216:J217)</f>
        <v>0</v>
      </c>
      <c r="K215" s="48">
        <f>SUM(K216:K217)</f>
        <v>0</v>
      </c>
      <c r="L215" s="48">
        <f>SUM(L216:L217)</f>
        <v>0</v>
      </c>
      <c r="M215" s="12">
        <f>SUM(M216:M217)</f>
        <v>4022</v>
      </c>
      <c r="N215" s="12">
        <f>SUM(N216:N217)</f>
        <v>0</v>
      </c>
      <c r="O215" s="12">
        <f>SUM(O216:O217)</f>
        <v>1930</v>
      </c>
      <c r="P215" s="48">
        <f>SUM(P216:P217)</f>
        <v>0</v>
      </c>
      <c r="Q215" s="48">
        <f>SUM(Q216:Q217)</f>
        <v>0</v>
      </c>
      <c r="R215" s="48">
        <f>SUM(R216:R217)</f>
        <v>0</v>
      </c>
      <c r="S215" s="12">
        <f>SUM(S216:S217)</f>
        <v>-2675</v>
      </c>
      <c r="T215" s="12">
        <f>SUM(T216:T217)</f>
        <v>3277</v>
      </c>
      <c r="U215" s="12">
        <f>SUM(U216:U217)</f>
        <v>3277</v>
      </c>
      <c r="V215" s="12">
        <f>SUM(V216:V217)</f>
        <v>0</v>
      </c>
      <c r="W215" s="12">
        <f>SUM(W216:W217)</f>
        <v>0</v>
      </c>
    </row>
    <row r="216" ht="17.1" customHeight="1" spans="1:23">
      <c r="A216" s="27">
        <v>22902</v>
      </c>
      <c r="B216" s="6" t="s">
        <v>2145</v>
      </c>
      <c r="C216" s="13">
        <v>0</v>
      </c>
      <c r="D216" s="12">
        <f t="shared" ref="D216:D221" si="82">SUM(E216:S216)</f>
        <v>0</v>
      </c>
      <c r="E216" s="13">
        <v>0</v>
      </c>
      <c r="F216" s="72">
        <v>0</v>
      </c>
      <c r="G216" s="72">
        <v>0</v>
      </c>
      <c r="H216" s="50">
        <v>0</v>
      </c>
      <c r="I216" s="50">
        <v>0</v>
      </c>
      <c r="J216" s="72">
        <v>0</v>
      </c>
      <c r="K216" s="72">
        <v>0</v>
      </c>
      <c r="L216" s="50">
        <v>0</v>
      </c>
      <c r="M216" s="13">
        <v>0</v>
      </c>
      <c r="N216" s="13">
        <v>0</v>
      </c>
      <c r="O216" s="9">
        <v>0</v>
      </c>
      <c r="P216" s="72">
        <v>0</v>
      </c>
      <c r="Q216" s="50">
        <v>0</v>
      </c>
      <c r="R216" s="72">
        <v>0</v>
      </c>
      <c r="S216" s="13">
        <v>0</v>
      </c>
      <c r="T216" s="12">
        <f t="shared" ref="T216:T221" si="83">C216+D216</f>
        <v>0</v>
      </c>
      <c r="U216" s="9">
        <v>0</v>
      </c>
      <c r="V216" s="12">
        <f t="shared" ref="V216:V221" si="84">T216-U216</f>
        <v>0</v>
      </c>
      <c r="W216" s="9">
        <v>0</v>
      </c>
    </row>
    <row r="217" ht="17.1" customHeight="1" spans="1:23">
      <c r="A217" s="27">
        <v>22999</v>
      </c>
      <c r="B217" s="6" t="s">
        <v>1923</v>
      </c>
      <c r="C217" s="13">
        <v>0</v>
      </c>
      <c r="D217" s="12">
        <f>SUM(E217:S217)</f>
        <v>3277</v>
      </c>
      <c r="E217" s="13">
        <v>0</v>
      </c>
      <c r="F217" s="72">
        <v>0</v>
      </c>
      <c r="G217" s="72">
        <v>0</v>
      </c>
      <c r="H217" s="50">
        <v>0</v>
      </c>
      <c r="I217" s="50">
        <v>0</v>
      </c>
      <c r="J217" s="72">
        <v>0</v>
      </c>
      <c r="K217" s="72">
        <v>0</v>
      </c>
      <c r="L217" s="50">
        <v>0</v>
      </c>
      <c r="M217" s="13">
        <v>4022</v>
      </c>
      <c r="N217" s="13">
        <v>0</v>
      </c>
      <c r="O217" s="9">
        <v>1930</v>
      </c>
      <c r="P217" s="72">
        <v>0</v>
      </c>
      <c r="Q217" s="50">
        <v>0</v>
      </c>
      <c r="R217" s="72">
        <v>0</v>
      </c>
      <c r="S217" s="13">
        <v>-2675</v>
      </c>
      <c r="T217" s="12">
        <f>C217+D217</f>
        <v>3277</v>
      </c>
      <c r="U217" s="12">
        <f>'L02'!C1376</f>
        <v>3277</v>
      </c>
      <c r="V217" s="12">
        <f>T217-U217</f>
        <v>0</v>
      </c>
      <c r="W217" s="9">
        <v>0</v>
      </c>
    </row>
    <row r="218" ht="17.1" customHeight="1" spans="1:23">
      <c r="A218" s="27">
        <v>232</v>
      </c>
      <c r="B218" s="49" t="s">
        <v>1925</v>
      </c>
      <c r="C218" s="12">
        <f t="shared" ref="C218:W218" si="85">SUM(C219:C221)</f>
        <v>909</v>
      </c>
      <c r="D218" s="12">
        <f>SUM(D219:D221)</f>
        <v>-527</v>
      </c>
      <c r="E218" s="12">
        <f>SUM(E219:E221)</f>
        <v>0</v>
      </c>
      <c r="F218" s="48">
        <f>SUM(F219:F221)</f>
        <v>0</v>
      </c>
      <c r="G218" s="12">
        <f>SUM(G219:G221)</f>
        <v>0</v>
      </c>
      <c r="H218" s="48">
        <f>SUM(H219:H221)</f>
        <v>0</v>
      </c>
      <c r="I218" s="12">
        <f>SUM(I219:I221)</f>
        <v>0</v>
      </c>
      <c r="J218" s="12">
        <f>SUM(J219:J221)</f>
        <v>0</v>
      </c>
      <c r="K218" s="12">
        <f>SUM(K219:K221)</f>
        <v>0</v>
      </c>
      <c r="L218" s="48">
        <f>SUM(L219:L221)</f>
        <v>0</v>
      </c>
      <c r="M218" s="12">
        <f>SUM(M219:M221)</f>
        <v>-527</v>
      </c>
      <c r="N218" s="12">
        <f>SUM(N219:N221)</f>
        <v>0</v>
      </c>
      <c r="O218" s="12">
        <f>SUM(O219:O221)</f>
        <v>0</v>
      </c>
      <c r="P218" s="12">
        <f>SUM(P219:P221)</f>
        <v>0</v>
      </c>
      <c r="Q218" s="12">
        <f>SUM(Q219:Q221)</f>
        <v>0</v>
      </c>
      <c r="R218" s="12">
        <f>SUM(R219:R221)</f>
        <v>0</v>
      </c>
      <c r="S218" s="12">
        <f>SUM(S219:S221)</f>
        <v>0</v>
      </c>
      <c r="T218" s="12">
        <f>SUM(T219:T221)</f>
        <v>382</v>
      </c>
      <c r="U218" s="12">
        <f>SUM(U219:U221)</f>
        <v>382</v>
      </c>
      <c r="V218" s="12">
        <f>SUM(V219:V221)</f>
        <v>0</v>
      </c>
      <c r="W218" s="12">
        <f>SUM(W219:W221)</f>
        <v>0</v>
      </c>
    </row>
    <row r="219" ht="17.1" customHeight="1" spans="1:23">
      <c r="A219" s="27">
        <v>23201</v>
      </c>
      <c r="B219" s="6" t="s">
        <v>1926</v>
      </c>
      <c r="C219" s="13">
        <v>0</v>
      </c>
      <c r="D219" s="12">
        <f>SUM(E219:S219)</f>
        <v>0</v>
      </c>
      <c r="E219" s="13">
        <v>0</v>
      </c>
      <c r="F219" s="72">
        <v>0</v>
      </c>
      <c r="G219" s="72">
        <v>0</v>
      </c>
      <c r="H219" s="50">
        <v>0</v>
      </c>
      <c r="I219" s="50">
        <v>0</v>
      </c>
      <c r="J219" s="72">
        <v>0</v>
      </c>
      <c r="K219" s="72">
        <v>0</v>
      </c>
      <c r="L219" s="50">
        <v>0</v>
      </c>
      <c r="M219" s="13">
        <v>0</v>
      </c>
      <c r="N219" s="13">
        <v>0</v>
      </c>
      <c r="O219" s="9">
        <v>0</v>
      </c>
      <c r="P219" s="13">
        <v>0</v>
      </c>
      <c r="Q219" s="9">
        <v>0</v>
      </c>
      <c r="R219" s="13">
        <v>0</v>
      </c>
      <c r="S219" s="13">
        <v>0</v>
      </c>
      <c r="T219" s="12">
        <f>C219+D219</f>
        <v>0</v>
      </c>
      <c r="U219" s="12">
        <f>'L02'!C1378</f>
        <v>0</v>
      </c>
      <c r="V219" s="12">
        <f>T219-U219</f>
        <v>0</v>
      </c>
      <c r="W219" s="9">
        <v>0</v>
      </c>
    </row>
    <row r="220" ht="17.1" customHeight="1" spans="1:23">
      <c r="A220" s="27">
        <v>23202</v>
      </c>
      <c r="B220" s="6" t="s">
        <v>1927</v>
      </c>
      <c r="C220" s="13">
        <v>0</v>
      </c>
      <c r="D220" s="12">
        <f>SUM(E220:S220)</f>
        <v>0</v>
      </c>
      <c r="E220" s="13">
        <v>0</v>
      </c>
      <c r="F220" s="72">
        <v>0</v>
      </c>
      <c r="G220" s="114">
        <v>0</v>
      </c>
      <c r="H220" s="50">
        <v>0</v>
      </c>
      <c r="I220" s="50">
        <v>0</v>
      </c>
      <c r="J220" s="72">
        <v>0</v>
      </c>
      <c r="K220" s="72">
        <v>0</v>
      </c>
      <c r="L220" s="50">
        <v>0</v>
      </c>
      <c r="M220" s="13">
        <v>0</v>
      </c>
      <c r="N220" s="13">
        <v>0</v>
      </c>
      <c r="O220" s="9">
        <v>0</v>
      </c>
      <c r="P220" s="13">
        <v>0</v>
      </c>
      <c r="Q220" s="9">
        <v>0</v>
      </c>
      <c r="R220" s="13">
        <v>0</v>
      </c>
      <c r="S220" s="13">
        <v>0</v>
      </c>
      <c r="T220" s="12">
        <f>C220+D220</f>
        <v>0</v>
      </c>
      <c r="U220" s="12">
        <f>'L02'!C1379</f>
        <v>0</v>
      </c>
      <c r="V220" s="12">
        <f>T220-U220</f>
        <v>0</v>
      </c>
      <c r="W220" s="9">
        <v>0</v>
      </c>
    </row>
    <row r="221" ht="17.1" customHeight="1" spans="1:23">
      <c r="A221" s="27">
        <v>23203</v>
      </c>
      <c r="B221" s="6" t="s">
        <v>1932</v>
      </c>
      <c r="C221" s="13">
        <v>909</v>
      </c>
      <c r="D221" s="12">
        <f>SUM(E221:S221)</f>
        <v>-527</v>
      </c>
      <c r="E221" s="13">
        <v>0</v>
      </c>
      <c r="F221" s="115">
        <v>0</v>
      </c>
      <c r="G221" s="72">
        <v>0</v>
      </c>
      <c r="H221" s="62">
        <v>0</v>
      </c>
      <c r="I221" s="50">
        <v>0</v>
      </c>
      <c r="J221" s="72">
        <v>0</v>
      </c>
      <c r="K221" s="72">
        <v>0</v>
      </c>
      <c r="L221" s="50">
        <v>0</v>
      </c>
      <c r="M221" s="13">
        <v>-527</v>
      </c>
      <c r="N221" s="13">
        <v>0</v>
      </c>
      <c r="O221" s="9">
        <v>0</v>
      </c>
      <c r="P221" s="13">
        <v>0</v>
      </c>
      <c r="Q221" s="9">
        <v>0</v>
      </c>
      <c r="R221" s="13">
        <v>0</v>
      </c>
      <c r="S221" s="13">
        <v>0</v>
      </c>
      <c r="T221" s="12">
        <f>C221+D221</f>
        <v>382</v>
      </c>
      <c r="U221" s="12">
        <f>'L02'!C1384</f>
        <v>382</v>
      </c>
      <c r="V221" s="12">
        <f>T221-U221</f>
        <v>0</v>
      </c>
      <c r="W221" s="9">
        <v>0</v>
      </c>
    </row>
    <row r="222" ht="17.1" customHeight="1" spans="1:23">
      <c r="A222" s="27">
        <v>233</v>
      </c>
      <c r="B222" s="49" t="s">
        <v>1937</v>
      </c>
      <c r="C222" s="12">
        <f t="shared" ref="C222:W222" si="86">SUM(C223:C225)</f>
        <v>0</v>
      </c>
      <c r="D222" s="12">
        <f>SUM(D223:D225)</f>
        <v>0</v>
      </c>
      <c r="E222" s="12">
        <f>SUM(E223:E225)</f>
        <v>0</v>
      </c>
      <c r="F222" s="48">
        <f>SUM(F223:F225)</f>
        <v>0</v>
      </c>
      <c r="G222" s="26">
        <f>SUM(G223:G225)</f>
        <v>0</v>
      </c>
      <c r="H222" s="48">
        <f>SUM(H223:H225)</f>
        <v>0</v>
      </c>
      <c r="I222" s="12">
        <f>SUM(I223:I225)</f>
        <v>0</v>
      </c>
      <c r="J222" s="12">
        <f>SUM(J223:J225)</f>
        <v>0</v>
      </c>
      <c r="K222" s="12">
        <f>SUM(K223:K225)</f>
        <v>0</v>
      </c>
      <c r="L222" s="48">
        <f>SUM(L223:L225)</f>
        <v>0</v>
      </c>
      <c r="M222" s="12">
        <f>SUM(M223:M225)</f>
        <v>0</v>
      </c>
      <c r="N222" s="12">
        <f>SUM(N223:N225)</f>
        <v>0</v>
      </c>
      <c r="O222" s="12">
        <f>SUM(O223:O225)</f>
        <v>0</v>
      </c>
      <c r="P222" s="12">
        <f>SUM(P223:P225)</f>
        <v>0</v>
      </c>
      <c r="Q222" s="12">
        <f>SUM(Q223:Q225)</f>
        <v>0</v>
      </c>
      <c r="R222" s="12">
        <f>SUM(R223:R225)</f>
        <v>0</v>
      </c>
      <c r="S222" s="12">
        <f>SUM(S223:S225)</f>
        <v>0</v>
      </c>
      <c r="T222" s="12">
        <f>SUM(T223:T225)</f>
        <v>0</v>
      </c>
      <c r="U222" s="12">
        <f>SUM(U223:U225)</f>
        <v>0</v>
      </c>
      <c r="V222" s="12">
        <f>SUM(V223:V225)</f>
        <v>0</v>
      </c>
      <c r="W222" s="12">
        <f>SUM(W223:W225)</f>
        <v>0</v>
      </c>
    </row>
    <row r="223" ht="17.1" customHeight="1" spans="1:23">
      <c r="A223" s="27">
        <v>23301</v>
      </c>
      <c r="B223" s="6" t="s">
        <v>1938</v>
      </c>
      <c r="C223" s="13">
        <v>0</v>
      </c>
      <c r="D223" s="12">
        <f t="shared" ref="D223:D225" si="87">SUM(E223:S223)</f>
        <v>0</v>
      </c>
      <c r="E223" s="13">
        <v>0</v>
      </c>
      <c r="F223" s="72">
        <v>0</v>
      </c>
      <c r="G223" s="72">
        <v>0</v>
      </c>
      <c r="H223" s="50">
        <v>0</v>
      </c>
      <c r="I223" s="50">
        <v>0</v>
      </c>
      <c r="J223" s="72">
        <v>0</v>
      </c>
      <c r="K223" s="72">
        <v>0</v>
      </c>
      <c r="L223" s="50">
        <v>0</v>
      </c>
      <c r="M223" s="13">
        <v>0</v>
      </c>
      <c r="N223" s="13">
        <v>0</v>
      </c>
      <c r="O223" s="9">
        <v>0</v>
      </c>
      <c r="P223" s="13">
        <v>0</v>
      </c>
      <c r="Q223" s="9">
        <v>0</v>
      </c>
      <c r="R223" s="13">
        <v>0</v>
      </c>
      <c r="S223" s="13">
        <v>0</v>
      </c>
      <c r="T223" s="12">
        <f t="shared" ref="T223:T225" si="88">C223+D223</f>
        <v>0</v>
      </c>
      <c r="U223" s="12">
        <f>'L02'!C1390</f>
        <v>0</v>
      </c>
      <c r="V223" s="12">
        <f t="shared" ref="V223:V225" si="89">T223-U223</f>
        <v>0</v>
      </c>
      <c r="W223" s="9">
        <v>0</v>
      </c>
    </row>
    <row r="224" ht="17.1" customHeight="1" spans="1:23">
      <c r="A224" s="27">
        <v>23302</v>
      </c>
      <c r="B224" s="6" t="s">
        <v>1939</v>
      </c>
      <c r="C224" s="13">
        <v>0</v>
      </c>
      <c r="D224" s="12">
        <f>SUM(E224:S224)</f>
        <v>0</v>
      </c>
      <c r="E224" s="13">
        <v>0</v>
      </c>
      <c r="F224" s="72">
        <v>0</v>
      </c>
      <c r="G224" s="72">
        <v>0</v>
      </c>
      <c r="H224" s="50">
        <v>0</v>
      </c>
      <c r="I224" s="50">
        <v>0</v>
      </c>
      <c r="J224" s="72">
        <v>0</v>
      </c>
      <c r="K224" s="72">
        <v>0</v>
      </c>
      <c r="L224" s="50">
        <v>0</v>
      </c>
      <c r="M224" s="13">
        <v>0</v>
      </c>
      <c r="N224" s="13">
        <v>0</v>
      </c>
      <c r="O224" s="9">
        <v>0</v>
      </c>
      <c r="P224" s="13">
        <v>0</v>
      </c>
      <c r="Q224" s="9">
        <v>0</v>
      </c>
      <c r="R224" s="13">
        <v>0</v>
      </c>
      <c r="S224" s="13">
        <v>0</v>
      </c>
      <c r="T224" s="12">
        <f>C224+D224</f>
        <v>0</v>
      </c>
      <c r="U224" s="12">
        <f>'L02'!C1391</f>
        <v>0</v>
      </c>
      <c r="V224" s="12">
        <f>T224-U224</f>
        <v>0</v>
      </c>
      <c r="W224" s="9">
        <v>0</v>
      </c>
    </row>
    <row r="225" ht="17.1" customHeight="1" spans="1:23">
      <c r="A225" s="27">
        <v>23303</v>
      </c>
      <c r="B225" s="27" t="s">
        <v>1940</v>
      </c>
      <c r="C225" s="13">
        <v>0</v>
      </c>
      <c r="D225" s="12">
        <f>SUM(E225:S225)</f>
        <v>0</v>
      </c>
      <c r="E225" s="13">
        <v>0</v>
      </c>
      <c r="F225" s="72">
        <v>0</v>
      </c>
      <c r="G225" s="13">
        <v>0</v>
      </c>
      <c r="H225" s="50">
        <v>0</v>
      </c>
      <c r="I225" s="9">
        <v>0</v>
      </c>
      <c r="J225" s="13">
        <v>0</v>
      </c>
      <c r="K225" s="13">
        <v>0</v>
      </c>
      <c r="L225" s="50">
        <v>0</v>
      </c>
      <c r="M225" s="13">
        <v>0</v>
      </c>
      <c r="N225" s="13">
        <v>0</v>
      </c>
      <c r="O225" s="9">
        <v>0</v>
      </c>
      <c r="P225" s="13">
        <v>0</v>
      </c>
      <c r="Q225" s="9">
        <v>0</v>
      </c>
      <c r="R225" s="13">
        <v>0</v>
      </c>
      <c r="S225" s="13">
        <v>0</v>
      </c>
      <c r="T225" s="12">
        <f>C225+D225</f>
        <v>0</v>
      </c>
      <c r="U225" s="12">
        <f>'L02'!C1392</f>
        <v>0</v>
      </c>
      <c r="V225" s="12">
        <f>T225-U225</f>
        <v>0</v>
      </c>
      <c r="W225" s="9">
        <v>0</v>
      </c>
    </row>
  </sheetData>
  <mergeCells count="27">
    <mergeCell ref="A1:W1"/>
    <mergeCell ref="A2:W2"/>
    <mergeCell ref="A3:W3"/>
    <mergeCell ref="D4:S4"/>
    <mergeCell ref="A4:A6"/>
    <mergeCell ref="B4:B6"/>
    <mergeCell ref="C4: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4:T6"/>
    <mergeCell ref="U4:U6"/>
    <mergeCell ref="V4:V6"/>
    <mergeCell ref="W4:W6"/>
  </mergeCells>
  <printOptions horizontalCentered="1" verticalCentered="1" gridLines="1"/>
  <pageMargins left="3" right="2" top="1" bottom="1" header="0" footer="0"/>
  <pageSetup paperSize="1" scale="75" orientation="landscape" blackAndWhite="1"/>
  <headerFooter alignWithMargins="0">
    <oddHeader>&amp;C@$</oddHeader>
    <oddFooter>&amp;C@&amp;- &amp;P&amp;-$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20"/>
  <sheetViews>
    <sheetView showGridLines="0" showZeros="0" workbookViewId="0">
      <selection activeCell="A1" sqref="A1"/>
    </sheetView>
  </sheetViews>
  <sheetFormatPr defaultColWidth="2.625" defaultRowHeight="14.25" outlineLevelCol="4"/>
  <cols>
    <col min="1" max="5" width="21.75" customWidth="1"/>
    <col min="6" max="251" width="5.75" customWidth="1"/>
  </cols>
  <sheetData>
    <row r="1" ht="19.9" customHeight="1" spans="1:5">
      <c r="A1" s="52"/>
      <c r="B1" s="52"/>
      <c r="C1" s="52"/>
      <c r="D1" s="52"/>
      <c r="E1" s="52"/>
    </row>
    <row r="2" ht="19.9" customHeight="1" spans="1:5">
      <c r="A2" s="52"/>
      <c r="B2" s="52"/>
      <c r="C2" s="52"/>
      <c r="D2" s="52"/>
      <c r="E2" s="52"/>
    </row>
    <row r="3" ht="19.9" customHeight="1" spans="1:5">
      <c r="A3" s="52"/>
      <c r="B3" s="52"/>
      <c r="C3" s="52"/>
      <c r="D3" s="52"/>
      <c r="E3" s="52"/>
    </row>
    <row r="4" ht="19.9" customHeight="1" spans="1:5">
      <c r="A4" s="52"/>
      <c r="B4" s="52"/>
      <c r="C4" s="52"/>
      <c r="D4" s="52"/>
      <c r="E4" s="52"/>
    </row>
    <row r="5" ht="19.9" customHeight="1" spans="1:5">
      <c r="A5" s="52"/>
      <c r="B5" s="52"/>
      <c r="C5" s="52"/>
      <c r="D5" s="52"/>
      <c r="E5" s="52"/>
    </row>
    <row r="6" ht="19.9" customHeight="1" spans="1:5">
      <c r="A6" s="52"/>
      <c r="B6" s="52"/>
      <c r="C6" s="52"/>
      <c r="D6" s="52"/>
      <c r="E6" s="52"/>
    </row>
    <row r="7" ht="19.9" customHeight="1" spans="1:5">
      <c r="A7" s="52"/>
      <c r="B7" s="52"/>
      <c r="C7" s="52"/>
      <c r="D7" s="52"/>
      <c r="E7" s="52"/>
    </row>
    <row r="8" ht="19.9" customHeight="1" spans="1:5">
      <c r="A8" s="52"/>
      <c r="B8" s="52"/>
      <c r="C8" s="52"/>
      <c r="D8" s="52"/>
      <c r="E8" s="52"/>
    </row>
    <row r="9" ht="42.6" customHeight="1" spans="1:5">
      <c r="A9" s="76" t="s">
        <v>56</v>
      </c>
      <c r="B9" s="76"/>
      <c r="C9" s="76"/>
      <c r="D9" s="76"/>
      <c r="E9" s="76"/>
    </row>
    <row r="10" ht="19.9" customHeight="1" spans="1:5">
      <c r="A10" s="76"/>
      <c r="B10" s="76"/>
      <c r="C10" s="76"/>
      <c r="D10" s="76"/>
      <c r="E10" s="76"/>
    </row>
    <row r="11" ht="19.9" customHeight="1" spans="1:5">
      <c r="A11" s="52"/>
      <c r="B11" s="52"/>
      <c r="C11" s="52"/>
      <c r="D11" s="52"/>
      <c r="E11" s="52"/>
    </row>
    <row r="12" ht="19.9" customHeight="1" spans="1:5">
      <c r="A12" s="52"/>
      <c r="B12" s="52"/>
      <c r="C12" s="52"/>
      <c r="D12" s="52"/>
      <c r="E12" s="52"/>
    </row>
    <row r="13" ht="19.9" customHeight="1" spans="1:5">
      <c r="A13" s="52"/>
      <c r="B13" s="52"/>
      <c r="C13" s="52"/>
      <c r="D13" s="52"/>
      <c r="E13" s="52"/>
    </row>
    <row r="14" ht="19.9" customHeight="1" spans="1:5">
      <c r="A14" s="52"/>
      <c r="B14" s="52"/>
      <c r="C14" s="52"/>
      <c r="D14" s="52"/>
      <c r="E14" s="52"/>
    </row>
    <row r="15" ht="19.9" customHeight="1" spans="1:5">
      <c r="A15" s="52"/>
      <c r="B15" s="52"/>
      <c r="C15" s="52"/>
      <c r="D15" s="52"/>
      <c r="E15" s="52"/>
    </row>
    <row r="16" ht="19.9" customHeight="1" spans="1:5">
      <c r="A16" s="52"/>
      <c r="B16" s="52"/>
      <c r="C16" s="52"/>
      <c r="D16" s="52"/>
      <c r="E16" s="52"/>
    </row>
    <row r="17" ht="19.9" customHeight="1" spans="1:5">
      <c r="A17" s="52"/>
      <c r="B17" s="52"/>
      <c r="C17" s="52"/>
      <c r="D17" s="52"/>
      <c r="E17" s="52"/>
    </row>
    <row r="18" ht="19.9" customHeight="1" spans="1:5">
      <c r="A18" s="52"/>
      <c r="B18" s="52"/>
      <c r="C18" s="52"/>
      <c r="D18" s="52"/>
      <c r="E18" s="52"/>
    </row>
    <row r="19" ht="19.9" customHeight="1" spans="1:5">
      <c r="A19" s="52"/>
      <c r="B19" s="52"/>
      <c r="C19" s="52"/>
      <c r="D19" s="52"/>
      <c r="E19" s="52"/>
    </row>
    <row r="20" ht="19.9" customHeight="1" spans="1:5">
      <c r="A20" s="52"/>
      <c r="B20" s="52"/>
      <c r="C20" s="52"/>
      <c r="D20" s="52"/>
      <c r="E20" s="52"/>
    </row>
  </sheetData>
  <mergeCells count="1">
    <mergeCell ref="A9:E9"/>
  </mergeCells>
  <printOptions gridLines="1"/>
  <pageMargins left="3" right="2" top="1" bottom="1" header="0" footer="0"/>
  <pageSetup paperSize="1" orientation="landscape" blackAndWhite="1"/>
  <headerFooter alignWithMargins="0">
    <oddHeader>&amp;C@$</oddHeader>
    <oddFooter>&amp;C@&amp;- &amp;P&amp;-$</oddFooter>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27</vt:i4>
      </vt:variant>
    </vt:vector>
  </HeadingPairs>
  <TitlesOfParts>
    <vt:vector size="27" baseType="lpstr">
      <vt:lpstr>IB</vt:lpstr>
      <vt:lpstr>ML</vt:lpstr>
      <vt:lpstr>sheet1</vt:lpstr>
      <vt:lpstr>L01</vt:lpstr>
      <vt:lpstr>L02</vt:lpstr>
      <vt:lpstr>L03</vt:lpstr>
      <vt:lpstr>L04</vt:lpstr>
      <vt:lpstr>L05</vt:lpstr>
      <vt:lpstr>sheet2</vt:lpstr>
      <vt:lpstr>L06</vt:lpstr>
      <vt:lpstr>L07</vt:lpstr>
      <vt:lpstr>L08</vt:lpstr>
      <vt:lpstr>L09</vt:lpstr>
      <vt:lpstr>sheet3</vt:lpstr>
      <vt:lpstr>L10</vt:lpstr>
      <vt:lpstr>L11</vt:lpstr>
      <vt:lpstr>sheet4</vt:lpstr>
      <vt:lpstr>L12</vt:lpstr>
      <vt:lpstr>L13</vt:lpstr>
      <vt:lpstr>L14</vt:lpstr>
      <vt:lpstr>L15</vt:lpstr>
      <vt:lpstr>sheet5</vt:lpstr>
      <vt:lpstr>L16</vt:lpstr>
      <vt:lpstr>L17</vt:lpstr>
      <vt:lpstr>L18</vt:lpstr>
      <vt:lpstr>L19</vt:lpstr>
      <vt:lpstr>L20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2017-09-25T09:25:18Z</dcterms:created>
  <dcterms:modified xsi:type="dcterms:W3CDTF">2017-09-25T10:38:02Z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2052-9.1.0.4337</vt:lpwstr>
  </property>
</Properties>
</file>